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435" tabRatio="734" firstSheet="3" activeTab="8"/>
  </bookViews>
  <sheets>
    <sheet name="SDN BACAU" sheetId="1" r:id="rId1"/>
    <sheet name="SDN BARLAD" sheetId="2" r:id="rId2"/>
    <sheet name="SDN BOTOSANI" sheetId="3" r:id="rId3"/>
    <sheet name="SDN C-LUNG MOLDOVENESC" sheetId="4" r:id="rId4"/>
    <sheet name="SDN FOCSANI" sheetId="5" r:id="rId5"/>
    <sheet name="SDN GALATI" sheetId="6" r:id="rId6"/>
    <sheet name="SDN IASI" sheetId="7" r:id="rId7"/>
    <sheet name="SDN PIATRA NEAMT" sheetId="8" r:id="rId8"/>
    <sheet name="SDN SUCEAVA" sheetId="9" r:id="rId9"/>
    <sheet name="TOTAL DRDP IASI" sheetId="10" state="hidden" r:id="rId10"/>
  </sheets>
  <definedNames>
    <definedName name="_xlnm.Print_Area" localSheetId="0">'SDN BACAU'!$A$1:$Y$129</definedName>
    <definedName name="_xlnm.Print_Titles" localSheetId="0">'SDN BACAU'!$8:$11</definedName>
  </definedNames>
  <calcPr fullCalcOnLoad="1"/>
</workbook>
</file>

<file path=xl/sharedStrings.xml><?xml version="1.0" encoding="utf-8"?>
<sst xmlns="http://schemas.openxmlformats.org/spreadsheetml/2006/main" count="2328" uniqueCount="258">
  <si>
    <t>Nr.crt</t>
  </si>
  <si>
    <t>100 mc</t>
  </si>
  <si>
    <t xml:space="preserve">eliminarea gropilor sau adanciturilor prin acoperirea cu materiale din care acestea au fost executate initial, cu adancimea mai mare de  4 cm </t>
  </si>
  <si>
    <t>Intretinerea drumurilor laterale</t>
  </si>
  <si>
    <t>Simb. ind.</t>
  </si>
  <si>
    <t>UM</t>
  </si>
  <si>
    <t>Intretinerea curenta pe timp de vara</t>
  </si>
  <si>
    <t>101.1.</t>
  </si>
  <si>
    <t>Intret. partii carosab.specifica tipului de imbracaminte.</t>
  </si>
  <si>
    <t>101.1.1.</t>
  </si>
  <si>
    <t>Intretinerea imbracamintilor asfaltice</t>
  </si>
  <si>
    <t>mp</t>
  </si>
  <si>
    <t>101.1.2.</t>
  </si>
  <si>
    <t>Intretinerea imbracamintilor cu lianti hidraulici</t>
  </si>
  <si>
    <t>refaceri suprafete izolate</t>
  </si>
  <si>
    <t>101.1.5</t>
  </si>
  <si>
    <t>aprov cu materiale pietroase in volum de pana la 300 mc/km</t>
  </si>
  <si>
    <t>mc</t>
  </si>
  <si>
    <t>astupare gropi si fagase cu material pietros</t>
  </si>
  <si>
    <t>101.1.6.</t>
  </si>
  <si>
    <t>Intretinerea platformei drumului</t>
  </si>
  <si>
    <t>101.2.2.</t>
  </si>
  <si>
    <t>Denumire prestatie</t>
  </si>
  <si>
    <t>Intretinerea pavajelor din piatra cioplita</t>
  </si>
  <si>
    <t>refacere  locala a bitumarilor de rosturi</t>
  </si>
  <si>
    <t>101.1.3</t>
  </si>
  <si>
    <t>101.1.1.1.</t>
  </si>
  <si>
    <t>101.1.1.2.</t>
  </si>
  <si>
    <t>101.1.1.3.</t>
  </si>
  <si>
    <t>101.1.1.4.</t>
  </si>
  <si>
    <t>101.1.1.6.</t>
  </si>
  <si>
    <t>101.1.1.7.</t>
  </si>
  <si>
    <t>101.1.1.8.</t>
  </si>
  <si>
    <t>101.1.1.9.</t>
  </si>
  <si>
    <t>101.1.1.10.</t>
  </si>
  <si>
    <t>101.1.1.11.</t>
  </si>
  <si>
    <t>101.1.2.1.</t>
  </si>
  <si>
    <t>101.1.2.2.</t>
  </si>
  <si>
    <t>101.1.2.3.</t>
  </si>
  <si>
    <t>101.1.2.4.</t>
  </si>
  <si>
    <t>101.1.2.5.</t>
  </si>
  <si>
    <t>101.1.2.6.</t>
  </si>
  <si>
    <t>101.1.2.7.</t>
  </si>
  <si>
    <t>101.1.2.8.</t>
  </si>
  <si>
    <t>101.1.3.1.</t>
  </si>
  <si>
    <t>101.1.3.2.</t>
  </si>
  <si>
    <t>101.1.5.1.</t>
  </si>
  <si>
    <t>101.1.5.2.</t>
  </si>
  <si>
    <t>101.1.5.3.</t>
  </si>
  <si>
    <t>101.1.5.4.</t>
  </si>
  <si>
    <t>101.1.6.1.</t>
  </si>
  <si>
    <t>101.1.6.2.</t>
  </si>
  <si>
    <t>101.2.1.1.</t>
  </si>
  <si>
    <t>101.2.1.2.</t>
  </si>
  <si>
    <t>101.2.2.1.</t>
  </si>
  <si>
    <t>101.2.1.3.</t>
  </si>
  <si>
    <t>stropiri succesive executate mecanizat</t>
  </si>
  <si>
    <t>colmatari fisuri si crapaturi cu mastic bituminos</t>
  </si>
  <si>
    <t>intretinerea drumurilor laterale: aducerea la profil si intretineri locale, asigurarea scurgerii apelor</t>
  </si>
  <si>
    <t>colmatarea fisurilor si crapaturilor cu mastic bituminos</t>
  </si>
  <si>
    <t>badijonarea suprafetelor poroase</t>
  </si>
  <si>
    <t>refacerea rosturilor</t>
  </si>
  <si>
    <t>eliminarea fenomenului de pompaj</t>
  </si>
  <si>
    <t>refaceri de dale cu beton de ciment rutier</t>
  </si>
  <si>
    <t>Intretinerea drumurilor pietruite</t>
  </si>
  <si>
    <t xml:space="preserve">scarificare si reprofilare  fara cilindrare   </t>
  </si>
  <si>
    <t>101.1.5.5.</t>
  </si>
  <si>
    <t>Intretinerea drumurilor de pamant</t>
  </si>
  <si>
    <t>101.2.1</t>
  </si>
  <si>
    <t>intretinerea benzilor de incadrare prin eliminarea unor denivelari locale</t>
  </si>
  <si>
    <t>scarificare si reprofilare  cu cilindrare</t>
  </si>
  <si>
    <t xml:space="preserve">completare cu nisip </t>
  </si>
  <si>
    <t>completare cu  balast</t>
  </si>
  <si>
    <t>m</t>
  </si>
  <si>
    <t>101.2.1.4.</t>
  </si>
  <si>
    <t>101.2.1.5.</t>
  </si>
  <si>
    <t>101.2.1.6.</t>
  </si>
  <si>
    <t>Total intretinere curenta a partii carosabile, acostamente, benzi de urgenta si benzi de incadrare</t>
  </si>
  <si>
    <t>ANEXA 2</t>
  </si>
  <si>
    <t>o Geocompozit antifisura;</t>
  </si>
  <si>
    <t>o Geotextil anticontaminant</t>
  </si>
  <si>
    <t>o Geocompozit antifisura</t>
  </si>
  <si>
    <t>o Anrobat bituminos cu criblură–AB 31,5 – 8 cm</t>
  </si>
  <si>
    <t>o Piatră spartă 40/63 – 30 cm;</t>
  </si>
  <si>
    <t>o Balast–0/70 – 80 cm;</t>
  </si>
  <si>
    <t xml:space="preserve">  Tratarea burdusirilor si tasarilor locale – pentru DN - total, din care:</t>
  </si>
  <si>
    <t xml:space="preserve">  Tratarea burdusirilor si tasarilor locale – pentru DN - total din care:</t>
  </si>
  <si>
    <t>o Mixtură asfaltică pentru stratul de legătură–BAD 20 –6 cm;</t>
  </si>
  <si>
    <t>inlaturarea denivelarilor si fagaselor (numai frezare)</t>
  </si>
  <si>
    <t>plombari  cu mixtura asfaltica, adancimea medie de 4 cm</t>
  </si>
  <si>
    <t>plombari  cu  beton de ciment, adancimea medie de 6 cm</t>
  </si>
  <si>
    <t>Cantitati</t>
  </si>
  <si>
    <t>min.</t>
  </si>
  <si>
    <t>max.</t>
  </si>
  <si>
    <t>PU</t>
  </si>
  <si>
    <t>7=4*5</t>
  </si>
  <si>
    <t>8=4*6</t>
  </si>
  <si>
    <t>11=4*9</t>
  </si>
  <si>
    <t>12=4*10</t>
  </si>
  <si>
    <t>15=4*13</t>
  </si>
  <si>
    <t>16=4*14</t>
  </si>
  <si>
    <t>19=4*17</t>
  </si>
  <si>
    <t>20=4*18</t>
  </si>
  <si>
    <t>21=5+9+13+17</t>
  </si>
  <si>
    <t>22=6+10+14+18</t>
  </si>
  <si>
    <t>23=7+11+15+19</t>
  </si>
  <si>
    <t>24=8+12+16+20</t>
  </si>
  <si>
    <t>TVA</t>
  </si>
  <si>
    <t>TOTAL CU TVA</t>
  </si>
  <si>
    <t>Valoare
 (lei fara TVA)</t>
  </si>
  <si>
    <t>Valoare 
(lei fara TVA)</t>
  </si>
  <si>
    <t>DRDP IASI</t>
  </si>
  <si>
    <t>DRDP IAȘI</t>
  </si>
  <si>
    <t xml:space="preserve">DRDP  IASI </t>
  </si>
  <si>
    <t>DIRECTOR ADJUNCT MENTENANȚĂ</t>
  </si>
  <si>
    <t>ing. Vlad CERCEL</t>
  </si>
  <si>
    <t>SEF DEPARTAMENT MENTENANȚĂ</t>
  </si>
  <si>
    <t>ing Mirela POPESCU</t>
  </si>
  <si>
    <t>SEF SERVICIU M.D.P</t>
  </si>
  <si>
    <t>DIRECTOR REGIONAL EXECUTIV</t>
  </si>
  <si>
    <t>ing. Ovidiu Mugurel LAICU</t>
  </si>
  <si>
    <t>101.1.1.4</t>
  </si>
  <si>
    <t>colmatarea fisurilor si crapaturilor cu mixtura asfatica BA8 pentru crapaturi cu deschiderea mai mare de 5mm</t>
  </si>
  <si>
    <t>asternerea nisipului de concasaj pe suprafete cu bitum in exces sau slefuite</t>
  </si>
  <si>
    <t>inlaturarea pietrisului/nisipului si a materialelor ramase in urma activitatii de deszapezire</t>
  </si>
  <si>
    <t>colmatari fisuri si crapaturi cu mixtura asfaltica</t>
  </si>
  <si>
    <t>aprovizionare cu piatra sparta in volum de pana la 300 mc/km</t>
  </si>
  <si>
    <t>aprovizionare cu balast in volum de pana la 300 mc/km</t>
  </si>
  <si>
    <t xml:space="preserve">  Tratarea  tasarilor locale – pentru DN  - total, din care:</t>
  </si>
  <si>
    <t xml:space="preserve">  Tratare tasarilor locale – pentru DN - total, din care:</t>
  </si>
  <si>
    <t xml:space="preserve">  Tratarea  tasarilor locale – pentru DN - total din care:</t>
  </si>
  <si>
    <t xml:space="preserve"> </t>
  </si>
  <si>
    <t>o Mixtură asfaltică pentru stratul de legătură–BAD20 – 6 cm</t>
  </si>
  <si>
    <t>o Anrobat bituminos cu criblura-AB 31,5 - 8 cm</t>
  </si>
  <si>
    <t>o Geocompozit antifisură</t>
  </si>
  <si>
    <t>o Balast–0/70 – 30 cm;</t>
  </si>
  <si>
    <t>o Piatra spartă 40/63 – 30 cm;</t>
  </si>
  <si>
    <t>o Balast -0/70 - 30 cm;</t>
  </si>
  <si>
    <t>o Strat piatra brută 0-200 – 40 cm;</t>
  </si>
  <si>
    <t>101.2.1.5</t>
  </si>
  <si>
    <t xml:space="preserve">Tratarea burdusirilor locale – pentru DN - total, din care:
</t>
  </si>
  <si>
    <t>Tratarea burdurilor locale - pentru DN - total, din care:</t>
  </si>
  <si>
    <t>101.2.1.6</t>
  </si>
  <si>
    <r>
      <t>o Mixtură asfaltică pentru stratul de uzură–</t>
    </r>
    <r>
      <rPr>
        <b/>
        <sz val="10"/>
        <rFont val="Arial"/>
        <family val="2"/>
      </rPr>
      <t>BAR16</t>
    </r>
    <r>
      <rPr>
        <sz val="10"/>
        <rFont val="Arial"/>
        <family val="2"/>
      </rPr>
      <t xml:space="preserve"> – 4 cm</t>
    </r>
  </si>
  <si>
    <r>
      <t>o Mixtură asfaltică pentru stratul de uzură–</t>
    </r>
    <r>
      <rPr>
        <b/>
        <sz val="10"/>
        <rFont val="Arial"/>
        <family val="2"/>
      </rPr>
      <t>BA16</t>
    </r>
    <r>
      <rPr>
        <sz val="10"/>
        <rFont val="Arial"/>
        <family val="2"/>
      </rPr>
      <t xml:space="preserve"> – 4 cm</t>
    </r>
  </si>
  <si>
    <r>
      <t>o Mixtură asfaltică pentru stratul de uzură–</t>
    </r>
    <r>
      <rPr>
        <b/>
        <sz val="10"/>
        <rFont val="Arial"/>
        <family val="2"/>
      </rPr>
      <t>MAS16</t>
    </r>
    <r>
      <rPr>
        <sz val="10"/>
        <rFont val="Arial"/>
        <family val="2"/>
      </rPr>
      <t xml:space="preserve"> – 4 cm</t>
    </r>
  </si>
  <si>
    <r>
      <t>o Mixtură asfaltică pentru stratul de uzură–</t>
    </r>
    <r>
      <rPr>
        <b/>
        <sz val="10"/>
        <rFont val="Arial"/>
        <family val="2"/>
      </rPr>
      <t xml:space="preserve">BAR 16 </t>
    </r>
    <r>
      <rPr>
        <sz val="10"/>
        <rFont val="Arial"/>
        <family val="2"/>
      </rPr>
      <t>-4 cm;</t>
    </r>
  </si>
  <si>
    <r>
      <t>o Mixtură asfaltică pentru stratul de uzură–</t>
    </r>
    <r>
      <rPr>
        <b/>
        <sz val="10"/>
        <rFont val="Arial"/>
        <family val="2"/>
      </rPr>
      <t>BA 16</t>
    </r>
    <r>
      <rPr>
        <sz val="10"/>
        <rFont val="Arial"/>
        <family val="2"/>
      </rPr>
      <t xml:space="preserve"> -4 cm;</t>
    </r>
  </si>
  <si>
    <r>
      <t xml:space="preserve">o Mixtură asfaltică pentru stratul de uzură– </t>
    </r>
    <r>
      <rPr>
        <b/>
        <sz val="10"/>
        <rFont val="Arial"/>
        <family val="2"/>
      </rPr>
      <t>MAS 16</t>
    </r>
    <r>
      <rPr>
        <sz val="10"/>
        <rFont val="Arial"/>
        <family val="2"/>
      </rPr>
      <t xml:space="preserve"> -4 cm;</t>
    </r>
  </si>
  <si>
    <t>101.2.1.7.</t>
  </si>
  <si>
    <t>101.2.1.8.</t>
  </si>
  <si>
    <t>colmatarea fisurilor si crapaturilor cu  mixtura asfaltica BA8 pentru crapaturi cu deschiderea mai mare de 5 mm</t>
  </si>
  <si>
    <t>aprov cu balast in volum de pana la 300 mc/km</t>
  </si>
  <si>
    <t>aprov cu piatra sparta in volum de pana la 300 mc/km</t>
  </si>
  <si>
    <t>o Anrobat bituminos cu criblură-AB 31,5-8cm</t>
  </si>
  <si>
    <t>Tratarea burdusirilor locale - pentru DN - total, din care:</t>
  </si>
  <si>
    <t>o Anrobat bituminos cu criblură-AB 31,5-8 cm;</t>
  </si>
  <si>
    <t>o Geocompozit antifisură;</t>
  </si>
  <si>
    <t>o Piatră spartă 40/63 - 30cm;</t>
  </si>
  <si>
    <t>o Balast - 0/70 - 30cm;</t>
  </si>
  <si>
    <t>o Strat de piatră brută 0-200 - 40cm;</t>
  </si>
  <si>
    <r>
      <t>o Mixtură asfaltică pentru stratul de uzură–</t>
    </r>
    <r>
      <rPr>
        <b/>
        <sz val="10"/>
        <rFont val="Arial"/>
        <family val="2"/>
      </rPr>
      <t>BAR 16</t>
    </r>
    <r>
      <rPr>
        <sz val="10"/>
        <rFont val="Arial"/>
        <family val="2"/>
      </rPr>
      <t xml:space="preserve"> - 4 cm;</t>
    </r>
  </si>
  <si>
    <r>
      <t>o Mixtură asfaltică pentru stratul de uzură–</t>
    </r>
    <r>
      <rPr>
        <b/>
        <sz val="10"/>
        <rFont val="Arial"/>
        <family val="2"/>
      </rPr>
      <t>BA 16</t>
    </r>
    <r>
      <rPr>
        <sz val="10"/>
        <rFont val="Arial"/>
        <family val="2"/>
      </rPr>
      <t xml:space="preserve"> - 4 cm;</t>
    </r>
  </si>
  <si>
    <r>
      <t>o Mixtură asfaltică pentru stratul de uzură–</t>
    </r>
    <r>
      <rPr>
        <b/>
        <sz val="10"/>
        <rFont val="Arial"/>
        <family val="2"/>
      </rPr>
      <t>MAS 16</t>
    </r>
    <r>
      <rPr>
        <sz val="10"/>
        <rFont val="Arial"/>
        <family val="2"/>
      </rPr>
      <t xml:space="preserve"> - 4 cm;</t>
    </r>
  </si>
  <si>
    <t xml:space="preserve">  Tratarea tasarilor locale – pentru DN  - total, din care:</t>
  </si>
  <si>
    <t xml:space="preserve">  Tratarea burdusirilor locale – pentru DN  - total, din care:</t>
  </si>
  <si>
    <t>o Anrobat bituminos cu criblură-AB 31,5 - 8cm</t>
  </si>
  <si>
    <t>o Strat piatră brută 0-200 - 40cm</t>
  </si>
  <si>
    <r>
      <t>o Mixtură asfaltică pentru stratul de uzură–</t>
    </r>
    <r>
      <rPr>
        <b/>
        <sz val="10"/>
        <rFont val="Arial"/>
        <family val="2"/>
      </rPr>
      <t>MAS 16</t>
    </r>
    <r>
      <rPr>
        <sz val="10"/>
        <rFont val="Arial"/>
        <family val="2"/>
      </rPr>
      <t xml:space="preserve"> – 4 cm</t>
    </r>
  </si>
  <si>
    <r>
      <t xml:space="preserve">intret.suprafete degradate la imbracaminti asfaltice - plombari gropi si reparatii pe suprafete intinse, cu </t>
    </r>
    <r>
      <rPr>
        <b/>
        <i/>
        <sz val="10"/>
        <rFont val="Arial"/>
        <family val="2"/>
      </rPr>
      <t>MAS 16m</t>
    </r>
    <r>
      <rPr>
        <i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cu bitum modificat</t>
    </r>
    <r>
      <rPr>
        <i/>
        <sz val="10"/>
        <rFont val="Arial"/>
        <family val="2"/>
      </rPr>
      <t>-(pentru adancimea de 4cm)</t>
    </r>
  </si>
  <si>
    <t>colmatarea fisurilor si crapaturilor cu mixtura asfaltica BA8 pentru crapaturi cu deschiderea mai mare de 5mm</t>
  </si>
  <si>
    <t>asternerea nisipului de concasaj pe supragetele cu bitum in exces sau slefuite</t>
  </si>
  <si>
    <t>aprov cu balast in volum de pana la 300mc/km</t>
  </si>
  <si>
    <t>aprov cu piatra sparta in voilum de pana la 300 mc/km</t>
  </si>
  <si>
    <r>
      <t>o Mixtură asfaltică pentru stratul de uzură–</t>
    </r>
    <r>
      <rPr>
        <b/>
        <i/>
        <sz val="10"/>
        <rFont val="Arial"/>
        <family val="2"/>
      </rPr>
      <t>BAR16</t>
    </r>
    <r>
      <rPr>
        <i/>
        <sz val="10"/>
        <rFont val="Arial"/>
        <family val="2"/>
      </rPr>
      <t xml:space="preserve"> – 4 cm</t>
    </r>
  </si>
  <si>
    <r>
      <t>o Mixtură asfaltică pentru stratul de uzură–</t>
    </r>
    <r>
      <rPr>
        <b/>
        <i/>
        <sz val="10"/>
        <rFont val="Arial"/>
        <family val="2"/>
      </rPr>
      <t>BA16</t>
    </r>
    <r>
      <rPr>
        <i/>
        <sz val="10"/>
        <rFont val="Arial"/>
        <family val="2"/>
      </rPr>
      <t xml:space="preserve"> – 4 cm</t>
    </r>
  </si>
  <si>
    <r>
      <t>o Mixtură asfaltică pentru stratul de uzură–</t>
    </r>
    <r>
      <rPr>
        <b/>
        <i/>
        <sz val="10"/>
        <rFont val="Arial"/>
        <family val="2"/>
      </rPr>
      <t>MAS 16</t>
    </r>
    <r>
      <rPr>
        <i/>
        <sz val="10"/>
        <rFont val="Arial"/>
        <family val="2"/>
      </rPr>
      <t xml:space="preserve"> – 4 cm</t>
    </r>
  </si>
  <si>
    <t xml:space="preserve">  Tratarea  burdusirilor locale – pentru DN  - total, din care:</t>
  </si>
  <si>
    <r>
      <t>o Mixtură asfaltică pentru stratul de uzură–</t>
    </r>
    <r>
      <rPr>
        <b/>
        <i/>
        <sz val="10"/>
        <rFont val="Arial"/>
        <family val="2"/>
      </rPr>
      <t>BAR 16</t>
    </r>
    <r>
      <rPr>
        <i/>
        <sz val="10"/>
        <rFont val="Arial"/>
        <family val="2"/>
      </rPr>
      <t xml:space="preserve"> – 4 cm</t>
    </r>
  </si>
  <si>
    <t>o Strat piatra brută 0-200 - 40 cm;</t>
  </si>
  <si>
    <r>
      <t>o Mixtură asfaltică pentru stratul de uzură–</t>
    </r>
    <r>
      <rPr>
        <b/>
        <i/>
        <sz val="10"/>
        <rFont val="Arial"/>
        <family val="2"/>
      </rPr>
      <t>BA 16</t>
    </r>
    <r>
      <rPr>
        <i/>
        <sz val="10"/>
        <rFont val="Arial"/>
        <family val="2"/>
      </rPr>
      <t xml:space="preserve"> – 4 cm</t>
    </r>
  </si>
  <si>
    <t>101.2.1.2</t>
  </si>
  <si>
    <t>101.2.1.3</t>
  </si>
  <si>
    <t>101.2.1.4</t>
  </si>
  <si>
    <r>
      <t>o Mixtură asfaltică pentru stratul de uzură–</t>
    </r>
    <r>
      <rPr>
        <b/>
        <i/>
        <sz val="10"/>
        <rFont val="Arial"/>
        <family val="2"/>
      </rPr>
      <t xml:space="preserve">MAS 16 </t>
    </r>
    <r>
      <rPr>
        <i/>
        <sz val="10"/>
        <rFont val="Arial"/>
        <family val="2"/>
      </rPr>
      <t>– 4 cm</t>
    </r>
  </si>
  <si>
    <t>asternerea nisipului de concasaj pe suprafetele cu bitum in exces sau slefuite</t>
  </si>
  <si>
    <t xml:space="preserve">  Tratarea  tasarilor locale – pentru DN - total, din care:</t>
  </si>
  <si>
    <t>Tratarea burdusilor locale - pentru DN - total, din care:</t>
  </si>
  <si>
    <t>o Piatra spartă 40/63 - 30 cm;</t>
  </si>
  <si>
    <t>o Balast - 0/70 –30 cm;</t>
  </si>
  <si>
    <r>
      <t>o Mixtură asfaltică pentru stratul de uzură–</t>
    </r>
    <r>
      <rPr>
        <b/>
        <sz val="10"/>
        <rFont val="Arial"/>
        <family val="2"/>
      </rPr>
      <t xml:space="preserve">BA16 </t>
    </r>
    <r>
      <rPr>
        <sz val="10"/>
        <rFont val="Arial"/>
        <family val="2"/>
      </rPr>
      <t>– 4 cm</t>
    </r>
  </si>
  <si>
    <r>
      <t>o Mixtură asfaltică pentru stratul de uzură–</t>
    </r>
    <r>
      <rPr>
        <b/>
        <sz val="10"/>
        <rFont val="Arial"/>
        <family val="2"/>
      </rPr>
      <t>BAR 16</t>
    </r>
    <r>
      <rPr>
        <sz val="10"/>
        <rFont val="Arial"/>
        <family val="2"/>
      </rPr>
      <t xml:space="preserve"> -4 cm;</t>
    </r>
  </si>
  <si>
    <r>
      <t>o Mixtură asfaltică pentru stratul de uzură–MAS</t>
    </r>
    <r>
      <rPr>
        <b/>
        <sz val="10"/>
        <rFont val="Arial"/>
        <family val="2"/>
      </rPr>
      <t xml:space="preserve"> 16</t>
    </r>
    <r>
      <rPr>
        <sz val="10"/>
        <rFont val="Arial"/>
        <family val="2"/>
      </rPr>
      <t xml:space="preserve"> -4 cm;</t>
    </r>
  </si>
  <si>
    <t>colmatarea fisurilor si crapaturilor cu mixtura asfaltica BA 8 pentru crapaturi cu deschiderea mai mare de 5 mm</t>
  </si>
  <si>
    <t>aprov. cu balast in volum de pana la 300 mc/km</t>
  </si>
  <si>
    <t>aprov. cu piatra sparta in volum de pana la 300 mc/km</t>
  </si>
  <si>
    <t>o Anrobat bituminos cu criblură- AB 31,5 - 8cm</t>
  </si>
  <si>
    <r>
      <t xml:space="preserve">o Mixtură asfaltică pentru stratul de uzură– </t>
    </r>
    <r>
      <rPr>
        <b/>
        <i/>
        <sz val="10"/>
        <rFont val="Arial"/>
        <family val="2"/>
      </rPr>
      <t>MAS16</t>
    </r>
    <r>
      <rPr>
        <i/>
        <sz val="10"/>
        <rFont val="Arial"/>
        <family val="2"/>
      </rPr>
      <t xml:space="preserve"> – 4 cm</t>
    </r>
  </si>
  <si>
    <t>Tratarea burdusirilor locale - pentru DN - total din care:</t>
  </si>
  <si>
    <t>o Strat de piatra bruta 0-200 - 40 cm</t>
  </si>
  <si>
    <r>
      <t xml:space="preserve">o Mixtură asfaltică pentru stratul de uzură– </t>
    </r>
    <r>
      <rPr>
        <b/>
        <i/>
        <sz val="10"/>
        <rFont val="Arial"/>
        <family val="2"/>
      </rPr>
      <t>MAS 16</t>
    </r>
    <r>
      <rPr>
        <i/>
        <sz val="10"/>
        <rFont val="Arial"/>
        <family val="2"/>
      </rPr>
      <t xml:space="preserve"> – 4 cm</t>
    </r>
  </si>
  <si>
    <t>colmatarea fisurilor si crapaturilor cu mixtura asfaltica BA8 pentru crapaturi cu deschiderea mai mare de 5 mm</t>
  </si>
  <si>
    <t>asternerrea nisipului de concasaj pe suprafetele cu bitum in exces sau slefuite</t>
  </si>
  <si>
    <t>aprov. cu piatra spartă in volum de pana la 300 mc/km</t>
  </si>
  <si>
    <t>o Strat piatră brută 0-200 - 40 cm</t>
  </si>
  <si>
    <t>Inlaturarea pietrisului/nisipului si a materialelor ramase in urma activitatii de deszapezire</t>
  </si>
  <si>
    <t xml:space="preserve">colmatari fisuri si crapaturi cu mixtura asfaltica </t>
  </si>
  <si>
    <t>aprov. cu piatra spartă in volum de până la 300 mc/km</t>
  </si>
  <si>
    <t>o Anrobat bituminos cu criblură - AB 31,5 - 8 cm</t>
  </si>
  <si>
    <r>
      <t>o Mixtură asfaltică pentru stratul de uzură–</t>
    </r>
    <r>
      <rPr>
        <b/>
        <i/>
        <sz val="10"/>
        <rFont val="Arial"/>
        <family val="2"/>
      </rPr>
      <t>MAS16</t>
    </r>
    <r>
      <rPr>
        <i/>
        <sz val="10"/>
        <rFont val="Arial"/>
        <family val="2"/>
      </rPr>
      <t xml:space="preserve"> – 4 cm</t>
    </r>
  </si>
  <si>
    <t xml:space="preserve">tratarea burdusirilor  locale – pentru DN - total, din care:
</t>
  </si>
  <si>
    <r>
      <t xml:space="preserve">intret.suprafete degradate la imbracaminti asfaltice-plombari gropi si reparatii pe suprafete intinse, cu </t>
    </r>
    <r>
      <rPr>
        <b/>
        <i/>
        <sz val="10"/>
        <rFont val="Arial"/>
        <family val="2"/>
      </rPr>
      <t>MAS 16 m-cu bitum modificat</t>
    </r>
    <r>
      <rPr>
        <i/>
        <sz val="10"/>
        <rFont val="Arial"/>
        <family val="2"/>
      </rPr>
      <t>-(pentru adancimea de 4cm)</t>
    </r>
  </si>
  <si>
    <t>o Anrobat bituminos cu criblură-AB 31,5 - 8 cm</t>
  </si>
  <si>
    <t>o Strat piatra bruta 0-200 - 40 cm</t>
  </si>
  <si>
    <r>
      <t xml:space="preserve">intret. suprafete degradate la imbracaminti asfaltice-plombari gropi si reparatii pe suprafete intinse,  cu </t>
    </r>
    <r>
      <rPr>
        <b/>
        <sz val="10"/>
        <rFont val="Arial"/>
        <family val="2"/>
      </rPr>
      <t>MAS 16 m- cu bitum modificat</t>
    </r>
    <r>
      <rPr>
        <sz val="10"/>
        <rFont val="Arial"/>
        <family val="2"/>
      </rPr>
      <t xml:space="preserve"> -(pentru adancimea de 4 cm)</t>
    </r>
  </si>
  <si>
    <r>
      <t xml:space="preserve">intret. suprafete degradate la imbracaminti asfaltice-plombari gropi si reparatii pe suprafete intinse,  cu </t>
    </r>
    <r>
      <rPr>
        <b/>
        <sz val="10"/>
        <rFont val="Arial"/>
        <family val="2"/>
      </rPr>
      <t>MAS 16</t>
    </r>
    <r>
      <rPr>
        <sz val="10"/>
        <rFont val="Arial"/>
        <family val="2"/>
      </rPr>
      <t xml:space="preserve"> -(pentru adancimea de 4 cm)</t>
    </r>
  </si>
  <si>
    <r>
      <t xml:space="preserve">intret. suprafete degradate la imbracaminti asfaltice-plombari gropi si reparatii pe suprafete intinse,  cu </t>
    </r>
    <r>
      <rPr>
        <b/>
        <sz val="10"/>
        <rFont val="Arial"/>
        <family val="2"/>
      </rPr>
      <t>BAR 16</t>
    </r>
    <r>
      <rPr>
        <sz val="10"/>
        <rFont val="Arial"/>
        <family val="2"/>
      </rPr>
      <t xml:space="preserve"> - (pentru adancimea de 4 cm)</t>
    </r>
  </si>
  <si>
    <r>
      <t xml:space="preserve">intret. suprafete degradate la imbracaminti asfaltice-plombari gropi si reparatii suprafete intinse, cu  </t>
    </r>
    <r>
      <rPr>
        <b/>
        <sz val="10"/>
        <rFont val="Arial"/>
        <family val="2"/>
      </rPr>
      <t>BA 16</t>
    </r>
    <r>
      <rPr>
        <sz val="10"/>
        <rFont val="Arial"/>
        <family val="2"/>
      </rPr>
      <t xml:space="preserve"> - (pentru adancimea de 4 cm)</t>
    </r>
  </si>
  <si>
    <r>
      <t xml:space="preserve">intret. suprafete degradate la imbracaminti asfaltice-plombari gropi si reparatii suprafete intinse, cu </t>
    </r>
    <r>
      <rPr>
        <b/>
        <sz val="10"/>
        <rFont val="Arial"/>
        <family val="2"/>
      </rPr>
      <t xml:space="preserve"> BA 16 </t>
    </r>
    <r>
      <rPr>
        <sz val="10"/>
        <rFont val="Arial"/>
        <family val="2"/>
      </rPr>
      <t>- (pentru adancimea de 4 cm)</t>
    </r>
  </si>
  <si>
    <r>
      <t>intret. suprafete degradate la imbracaminti asfaltice-plombari gropi si reparatii pe suprafete intinse,  cu</t>
    </r>
    <r>
      <rPr>
        <b/>
        <sz val="10"/>
        <rFont val="Arial"/>
        <family val="2"/>
      </rPr>
      <t xml:space="preserve"> BAR 16</t>
    </r>
    <r>
      <rPr>
        <sz val="10"/>
        <rFont val="Arial"/>
        <family val="2"/>
      </rPr>
      <t xml:space="preserve"> - (pentru adancimea de 4 cm)</t>
    </r>
  </si>
  <si>
    <r>
      <t xml:space="preserve">intret. suprafete degradate la imbracaminti asfaltice-plombari gropi si reparatii pe suprafete intinse cu </t>
    </r>
    <r>
      <rPr>
        <b/>
        <sz val="10"/>
        <rFont val="Arial"/>
        <family val="2"/>
      </rPr>
      <t>MAS 16 m - cu bitum modificat</t>
    </r>
    <r>
      <rPr>
        <sz val="10"/>
        <rFont val="Arial"/>
        <family val="2"/>
      </rPr>
      <t xml:space="preserve"> - cu bitum modificat -(pentru adancime de 4 cm)</t>
    </r>
  </si>
  <si>
    <r>
      <t>intret.suprafete degradate la imbracaminti asfaltice-plombari gropi si reparatii pe suprafete intinse, cu</t>
    </r>
    <r>
      <rPr>
        <b/>
        <sz val="10"/>
        <rFont val="Arial"/>
        <family val="2"/>
      </rPr>
      <t xml:space="preserve"> MAS 16 m - cu bitum modificat</t>
    </r>
    <r>
      <rPr>
        <sz val="10"/>
        <rFont val="Arial"/>
        <family val="2"/>
      </rPr>
      <t xml:space="preserve"> (pentru adancimea de 4cm)</t>
    </r>
  </si>
  <si>
    <r>
      <t xml:space="preserve">intret. suprafete degradate la imbracaminti asfaltice-plombari gropi si reparatii suprafete intinse, cu </t>
    </r>
    <r>
      <rPr>
        <b/>
        <i/>
        <sz val="10"/>
        <rFont val="Arial"/>
        <family val="2"/>
      </rPr>
      <t xml:space="preserve"> BA 16 </t>
    </r>
    <r>
      <rPr>
        <i/>
        <sz val="10"/>
        <rFont val="Arial"/>
        <family val="2"/>
      </rPr>
      <t>- (pentru adancimea de 4 cm)</t>
    </r>
  </si>
  <si>
    <r>
      <t xml:space="preserve">intret. suprafete degradate la imbracaminti asfaltice-plombari gropi si reparatii pe suprafete intinse,  cu </t>
    </r>
    <r>
      <rPr>
        <b/>
        <i/>
        <sz val="10"/>
        <rFont val="Arial"/>
        <family val="2"/>
      </rPr>
      <t>BAR 16</t>
    </r>
    <r>
      <rPr>
        <i/>
        <sz val="10"/>
        <rFont val="Arial"/>
        <family val="2"/>
      </rPr>
      <t xml:space="preserve"> - (pentru adancimea de 4 cm)</t>
    </r>
  </si>
  <si>
    <r>
      <t>intret. suprafete degradate la imbracaminti asfaltice-plombari gropi si reparatii pe suprafete intinse,  cu</t>
    </r>
    <r>
      <rPr>
        <b/>
        <i/>
        <sz val="10"/>
        <rFont val="Arial"/>
        <family val="2"/>
      </rPr>
      <t xml:space="preserve"> MAS 16</t>
    </r>
    <r>
      <rPr>
        <i/>
        <sz val="10"/>
        <rFont val="Arial"/>
        <family val="2"/>
      </rPr>
      <t xml:space="preserve"> -(pentru adancimea de 4 cm)</t>
    </r>
  </si>
  <si>
    <r>
      <t xml:space="preserve">intret. suprafete degradate la imbracaminti asfaltice-plombari gropi si reparatii pe suprafete intinse,  cu </t>
    </r>
    <r>
      <rPr>
        <b/>
        <sz val="10"/>
        <rFont val="Arial"/>
        <family val="2"/>
      </rPr>
      <t xml:space="preserve">BAR 16 </t>
    </r>
    <r>
      <rPr>
        <sz val="10"/>
        <rFont val="Arial"/>
        <family val="2"/>
      </rPr>
      <t>- (pentru adancimea de 4 cm)</t>
    </r>
  </si>
  <si>
    <r>
      <t>intret.suprafete degradate la imbracaminti asfaltice-plombari gropi si reparatii pe suprafete intinse, cu</t>
    </r>
    <r>
      <rPr>
        <b/>
        <sz val="10"/>
        <rFont val="Arial"/>
        <family val="2"/>
      </rPr>
      <t xml:space="preserve"> MAS 16 m - cu bitum modificat</t>
    </r>
    <r>
      <rPr>
        <sz val="10"/>
        <rFont val="Arial"/>
        <family val="2"/>
      </rPr>
      <t>-(pentru adancimea de 4 cm)</t>
    </r>
  </si>
  <si>
    <r>
      <t xml:space="preserve">intret. suprafete degradate la imbracaminti asfaltice-plombari gropi si reparatii suprafete intinse, cu  </t>
    </r>
    <r>
      <rPr>
        <b/>
        <i/>
        <sz val="10"/>
        <rFont val="Arial"/>
        <family val="2"/>
      </rPr>
      <t>BA 16</t>
    </r>
    <r>
      <rPr>
        <i/>
        <sz val="10"/>
        <rFont val="Arial"/>
        <family val="2"/>
      </rPr>
      <t xml:space="preserve"> - (pentru adancimea de 4 cm)</t>
    </r>
  </si>
  <si>
    <r>
      <t>intret. suprafete degradate la imbracaminti asfaltice-plombari gropi si reparatii pe suprafete intinse,  cu</t>
    </r>
    <r>
      <rPr>
        <b/>
        <i/>
        <sz val="10"/>
        <rFont val="Arial"/>
        <family val="2"/>
      </rPr>
      <t xml:space="preserve"> BAR 16</t>
    </r>
    <r>
      <rPr>
        <i/>
        <sz val="10"/>
        <rFont val="Arial"/>
        <family val="2"/>
      </rPr>
      <t xml:space="preserve"> - (pentru adancimea de 4 cm)</t>
    </r>
  </si>
  <si>
    <r>
      <t>intret.suprafete degradate la imbracaminti asfaltice-plombari gropi si reparatii pe suprafete intinse, cu</t>
    </r>
    <r>
      <rPr>
        <b/>
        <i/>
        <sz val="10"/>
        <rFont val="Arial"/>
        <family val="2"/>
      </rPr>
      <t xml:space="preserve"> MAS 16 m - cu bitum modificat</t>
    </r>
    <r>
      <rPr>
        <i/>
        <sz val="10"/>
        <rFont val="Arial"/>
        <family val="2"/>
      </rPr>
      <t xml:space="preserve"> (pentru adancimea de 4 cm)</t>
    </r>
  </si>
  <si>
    <r>
      <t>intret.suprafete degradate la imbracaminti asfaltice-plombari gropi si reparatii pe suprafete intinse, cu</t>
    </r>
    <r>
      <rPr>
        <b/>
        <sz val="10"/>
        <rFont val="Arial"/>
        <family val="2"/>
      </rPr>
      <t xml:space="preserve"> MAS 16 m - cu bitum modificat</t>
    </r>
    <r>
      <rPr>
        <sz val="10"/>
        <rFont val="Arial"/>
        <family val="2"/>
      </rPr>
      <t xml:space="preserve"> (pentru adancimea de 4 cm)</t>
    </r>
  </si>
  <si>
    <r>
      <t xml:space="preserve">intret. suprafete degradate la imbracaminti asfaltice-plombari gropi si reparatii suprafete intinse, cu </t>
    </r>
    <r>
      <rPr>
        <b/>
        <i/>
        <sz val="10"/>
        <rFont val="Arial"/>
        <family val="2"/>
      </rPr>
      <t xml:space="preserve"> BA 16</t>
    </r>
    <r>
      <rPr>
        <i/>
        <sz val="10"/>
        <rFont val="Arial"/>
        <family val="2"/>
      </rPr>
      <t xml:space="preserve"> - (pentru adancimea de 4 cm)</t>
    </r>
  </si>
  <si>
    <r>
      <t xml:space="preserve">intret. suprafete degradate la imbracaminti asfaltice-plombari gropi si reparatii pe suprafete intinse,  cu </t>
    </r>
    <r>
      <rPr>
        <b/>
        <i/>
        <sz val="10"/>
        <rFont val="Arial"/>
        <family val="2"/>
      </rPr>
      <t xml:space="preserve">BAR 16 </t>
    </r>
    <r>
      <rPr>
        <i/>
        <sz val="10"/>
        <rFont val="Arial"/>
        <family val="2"/>
      </rPr>
      <t>- (pentru adancimea de 4 cm)</t>
    </r>
  </si>
  <si>
    <r>
      <t xml:space="preserve">intret. suprafete degradate la imbracaminti asfaltice-plombari gropi si reparatii pe suprafete intinse,  cu </t>
    </r>
    <r>
      <rPr>
        <b/>
        <i/>
        <sz val="10"/>
        <rFont val="Arial"/>
        <family val="2"/>
      </rPr>
      <t xml:space="preserve">MAS 16 </t>
    </r>
    <r>
      <rPr>
        <i/>
        <sz val="10"/>
        <rFont val="Arial"/>
        <family val="2"/>
      </rPr>
      <t>-(pentru adancimea de 4 cm)</t>
    </r>
  </si>
  <si>
    <r>
      <t xml:space="preserve">intret.suprafete degradate la imbracaminti asfaltice-plombari gropi si reparatii pe suprafete intinse, cu </t>
    </r>
    <r>
      <rPr>
        <b/>
        <i/>
        <sz val="10"/>
        <rFont val="Arial"/>
        <family val="2"/>
      </rPr>
      <t>MAS 16 m - cu bitum modificat</t>
    </r>
    <r>
      <rPr>
        <i/>
        <sz val="10"/>
        <rFont val="Arial"/>
        <family val="2"/>
      </rPr>
      <t>-(pentru adancimea de 4 cm)</t>
    </r>
  </si>
  <si>
    <r>
      <t xml:space="preserve">intret. suprafete degradate la imbracaminti asfaltice-plombari gropi si reparatii suprafete intinse, cu  </t>
    </r>
    <r>
      <rPr>
        <b/>
        <i/>
        <sz val="10"/>
        <rFont val="Arial"/>
        <family val="2"/>
      </rPr>
      <t xml:space="preserve">BA 16 </t>
    </r>
    <r>
      <rPr>
        <i/>
        <sz val="10"/>
        <rFont val="Arial"/>
        <family val="2"/>
      </rPr>
      <t>- (pentru adancimea de 4 cm)</t>
    </r>
  </si>
  <si>
    <r>
      <t xml:space="preserve">intret. suprafete degradate la imbracaminti asfaltice-plombari gropi si reparatii pe suprafete intinse,  cu </t>
    </r>
    <r>
      <rPr>
        <b/>
        <i/>
        <sz val="10"/>
        <rFont val="Arial"/>
        <family val="2"/>
      </rPr>
      <t>MAS 16</t>
    </r>
    <r>
      <rPr>
        <i/>
        <sz val="10"/>
        <rFont val="Arial"/>
        <family val="2"/>
      </rPr>
      <t xml:space="preserve"> -(pentru adancimea de 4 cm)</t>
    </r>
  </si>
  <si>
    <t>101.1.1.12.</t>
  </si>
  <si>
    <t>101.1.1.10</t>
  </si>
  <si>
    <t>refacerea locala a bitumarilor de rosturi</t>
  </si>
  <si>
    <t>ing.Danut Minea</t>
  </si>
  <si>
    <t>Lot SDN BACAU</t>
  </si>
  <si>
    <t>CENTRALIZATORUL FINANCIAR AL LUCRARILOR DE INTRETINERE CURENTA A PARTII CAROSABILE, ACOSTAMENTE, BENZI DE URGENTA SI BENZI DE INCADRARE ANUL I-IV</t>
  </si>
  <si>
    <t>ANUL I</t>
  </si>
  <si>
    <t>ANUL II</t>
  </si>
  <si>
    <t>ANUL III</t>
  </si>
  <si>
    <t>Lot SDN BARLAD</t>
  </si>
  <si>
    <t>Lot SDN BOTOȘANI</t>
  </si>
  <si>
    <t>ANUL IV</t>
  </si>
  <si>
    <t>TOTAL ANUL I-IV</t>
  </si>
  <si>
    <t xml:space="preserve">Lot SDN CAMPULUNG MOLDOVENESC </t>
  </si>
  <si>
    <t>TOTAL  ANUL I-IV</t>
  </si>
  <si>
    <t>Lot SDN FOCSANI</t>
  </si>
  <si>
    <t>CENTRALIZATORUL FINANCIAR AL LUCRARILOR DE INTRETINERE CURENTA A PARTII CAROSABILE, ACOSTAMENTE, BENZI DE URGENTA SI BENZI DE INCADRARE  ANUL I-IV</t>
  </si>
  <si>
    <t xml:space="preserve">Lot SDN GALATI </t>
  </si>
  <si>
    <t>Lot SDN IASI</t>
  </si>
  <si>
    <t>Lot SDN PIATRA NEAMT</t>
  </si>
  <si>
    <t>Lot SDN  SUCEAVA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</si>
</sst>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_-* #,##0.0\ _l_e_i_-;\-* #,##0.0\ _l_e_i_-;_-* &quot;-&quot;??\ _l_e_i_-;_-@_-"/>
    <numFmt numFmtId="185" formatCode="_-* #,##0\ _l_e_i_-;\-* #,##0\ _l_e_i_-;_-* &quot;-&quot;??\ _l_e_i_-;_-@_-"/>
    <numFmt numFmtId="186" formatCode="_-* #,##0.000\ _l_e_i_-;\-* #,##0.000\ _l_e_i_-;_-* &quot;-&quot;??\ _l_e_i_-;_-@_-"/>
    <numFmt numFmtId="187" formatCode="[$-418]d\ mmmm\ yyyy"/>
    <numFmt numFmtId="188" formatCode="00000"/>
    <numFmt numFmtId="189" formatCode="#,##0.0"/>
  </numFmts>
  <fonts count="5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i/>
      <sz val="9"/>
      <name val="Arial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2" fontId="9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3" fontId="19" fillId="0" borderId="11" xfId="0" applyNumberFormat="1" applyFont="1" applyFill="1" applyBorder="1" applyAlignment="1">
      <alignment horizontal="right" vertical="center" wrapText="1"/>
    </xf>
    <xf numFmtId="3" fontId="19" fillId="0" borderId="12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15" fillId="0" borderId="10" xfId="57" applyNumberFormat="1" applyFont="1" applyFill="1" applyBorder="1" applyAlignment="1">
      <alignment horizontal="center" vertical="center" wrapText="1"/>
      <protection/>
    </xf>
    <xf numFmtId="3" fontId="6" fillId="0" borderId="10" xfId="57" applyNumberFormat="1" applyFont="1" applyFill="1" applyBorder="1" applyAlignment="1">
      <alignment horizontal="center" vertical="center" wrapText="1"/>
      <protection/>
    </xf>
    <xf numFmtId="3" fontId="18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7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9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3" fontId="7" fillId="0" borderId="10" xfId="57" applyNumberFormat="1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vertical="justify" wrapText="1"/>
    </xf>
    <xf numFmtId="0" fontId="0" fillId="0" borderId="1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22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9" fontId="16" fillId="0" borderId="0" xfId="0" applyNumberFormat="1" applyFont="1" applyFill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3" fontId="16" fillId="0" borderId="0" xfId="0" applyNumberFormat="1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49" fontId="13" fillId="0" borderId="17" xfId="0" applyNumberFormat="1" applyFont="1" applyFill="1" applyBorder="1" applyAlignment="1">
      <alignment vertical="justify" wrapText="1"/>
    </xf>
    <xf numFmtId="0" fontId="13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2" fontId="8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49" fontId="13" fillId="0" borderId="17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/>
    </xf>
    <xf numFmtId="4" fontId="1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189" fontId="18" fillId="0" borderId="10" xfId="0" applyNumberFormat="1" applyFont="1" applyFill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52"/>
  <sheetViews>
    <sheetView zoomScaleSheetLayoutView="100" zoomScalePageLayoutView="0" workbookViewId="0" topLeftCell="A1">
      <pane xSplit="3" ySplit="11" topLeftCell="D107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N110" sqref="N110"/>
    </sheetView>
  </sheetViews>
  <sheetFormatPr defaultColWidth="9.140625" defaultRowHeight="12.75"/>
  <cols>
    <col min="1" max="1" width="6.28125" style="20" customWidth="1"/>
    <col min="2" max="2" width="12.140625" style="10" customWidth="1"/>
    <col min="3" max="3" width="74.57421875" style="128" customWidth="1"/>
    <col min="4" max="4" width="7.140625" style="17" bestFit="1" customWidth="1"/>
    <col min="5" max="5" width="8.28125" style="17" customWidth="1"/>
    <col min="6" max="7" width="7.7109375" style="129" customWidth="1"/>
    <col min="8" max="8" width="10.57421875" style="130" customWidth="1"/>
    <col min="9" max="9" width="10.8515625" style="130" bestFit="1" customWidth="1"/>
    <col min="10" max="11" width="7.7109375" style="129" customWidth="1"/>
    <col min="12" max="12" width="10.421875" style="130" customWidth="1"/>
    <col min="13" max="13" width="15.57421875" style="130" bestFit="1" customWidth="1"/>
    <col min="14" max="15" width="7.7109375" style="129" customWidth="1"/>
    <col min="16" max="16" width="9.8515625" style="130" customWidth="1"/>
    <col min="17" max="17" width="9.8515625" style="130" bestFit="1" customWidth="1"/>
    <col min="18" max="19" width="7.7109375" style="129" customWidth="1"/>
    <col min="20" max="21" width="10.140625" style="130" customWidth="1"/>
    <col min="22" max="22" width="9.57421875" style="130" bestFit="1" customWidth="1"/>
    <col min="23" max="23" width="10.140625" style="130" customWidth="1"/>
    <col min="24" max="24" width="11.28125" style="130" customWidth="1"/>
    <col min="25" max="25" width="10.421875" style="130" bestFit="1" customWidth="1"/>
    <col min="26" max="27" width="9.140625" style="17" customWidth="1"/>
    <col min="28" max="32" width="0" style="17" hidden="1" customWidth="1"/>
    <col min="33" max="16384" width="9.140625" style="17" customWidth="1"/>
  </cols>
  <sheetData>
    <row r="1" spans="1:25" s="122" customFormat="1" ht="15.75">
      <c r="A1" s="121" t="s">
        <v>111</v>
      </c>
      <c r="B1" s="23"/>
      <c r="F1" s="123"/>
      <c r="G1" s="123"/>
      <c r="H1" s="124"/>
      <c r="I1" s="124"/>
      <c r="J1" s="123"/>
      <c r="K1" s="123"/>
      <c r="L1" s="124"/>
      <c r="M1" s="124"/>
      <c r="N1" s="123"/>
      <c r="O1" s="123"/>
      <c r="P1" s="124"/>
      <c r="Q1" s="124"/>
      <c r="R1" s="123"/>
      <c r="S1" s="123"/>
      <c r="T1" s="124"/>
      <c r="U1" s="124"/>
      <c r="V1" s="124"/>
      <c r="W1" s="124"/>
      <c r="X1" s="124"/>
      <c r="Y1" s="124"/>
    </row>
    <row r="2" spans="1:25" s="122" customFormat="1" ht="15.75">
      <c r="A2" s="121" t="s">
        <v>241</v>
      </c>
      <c r="B2" s="23"/>
      <c r="F2" s="123"/>
      <c r="G2" s="123"/>
      <c r="H2" s="124"/>
      <c r="I2" s="124"/>
      <c r="J2" s="123"/>
      <c r="K2" s="123"/>
      <c r="L2" s="124"/>
      <c r="M2" s="124"/>
      <c r="N2" s="123"/>
      <c r="O2" s="123"/>
      <c r="P2" s="124"/>
      <c r="Q2" s="124"/>
      <c r="R2" s="123"/>
      <c r="S2" s="123"/>
      <c r="T2" s="124"/>
      <c r="U2" s="124"/>
      <c r="V2" s="124"/>
      <c r="W2" s="124"/>
      <c r="X2" s="124"/>
      <c r="Y2" s="124"/>
    </row>
    <row r="3" spans="1:25" s="122" customFormat="1" ht="15.75" customHeight="1">
      <c r="A3" s="121"/>
      <c r="B3" s="23"/>
      <c r="C3" s="122" t="s">
        <v>131</v>
      </c>
      <c r="E3" s="125"/>
      <c r="F3" s="123"/>
      <c r="G3" s="123"/>
      <c r="H3" s="124"/>
      <c r="I3" s="124"/>
      <c r="J3" s="123"/>
      <c r="K3" s="123"/>
      <c r="L3" s="124"/>
      <c r="M3" s="124"/>
      <c r="N3" s="123"/>
      <c r="O3" s="123"/>
      <c r="P3" s="124"/>
      <c r="Q3" s="124"/>
      <c r="R3" s="123"/>
      <c r="S3" s="123"/>
      <c r="T3" s="124"/>
      <c r="U3" s="124"/>
      <c r="V3" s="124"/>
      <c r="W3" s="124"/>
      <c r="X3" s="126" t="s">
        <v>78</v>
      </c>
      <c r="Y3" s="124"/>
    </row>
    <row r="4" spans="1:5" ht="15.75" customHeight="1">
      <c r="A4" s="127"/>
      <c r="D4" s="125"/>
      <c r="E4" s="125"/>
    </row>
    <row r="5" ht="14.25" customHeight="1"/>
    <row r="6" spans="1:25" ht="18" customHeight="1">
      <c r="A6" s="259" t="s">
        <v>242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</row>
    <row r="8" spans="1:25" ht="19.5" customHeight="1">
      <c r="A8" s="260" t="s">
        <v>0</v>
      </c>
      <c r="B8" s="260" t="s">
        <v>4</v>
      </c>
      <c r="C8" s="260" t="s">
        <v>22</v>
      </c>
      <c r="D8" s="262" t="s">
        <v>5</v>
      </c>
      <c r="E8" s="260" t="s">
        <v>94</v>
      </c>
      <c r="F8" s="260" t="s">
        <v>243</v>
      </c>
      <c r="G8" s="260"/>
      <c r="H8" s="260"/>
      <c r="I8" s="260"/>
      <c r="J8" s="260" t="s">
        <v>244</v>
      </c>
      <c r="K8" s="260"/>
      <c r="L8" s="260"/>
      <c r="M8" s="260"/>
      <c r="N8" s="260" t="s">
        <v>245</v>
      </c>
      <c r="O8" s="260"/>
      <c r="P8" s="260"/>
      <c r="Q8" s="260"/>
      <c r="R8" s="260" t="s">
        <v>248</v>
      </c>
      <c r="S8" s="260"/>
      <c r="T8" s="260"/>
      <c r="U8" s="260"/>
      <c r="V8" s="260" t="s">
        <v>251</v>
      </c>
      <c r="W8" s="260"/>
      <c r="X8" s="260"/>
      <c r="Y8" s="260"/>
    </row>
    <row r="9" spans="1:25" ht="25.5" customHeight="1">
      <c r="A9" s="260"/>
      <c r="B9" s="260"/>
      <c r="C9" s="260"/>
      <c r="D9" s="263"/>
      <c r="E9" s="260"/>
      <c r="F9" s="261" t="s">
        <v>91</v>
      </c>
      <c r="G9" s="261"/>
      <c r="H9" s="260" t="s">
        <v>109</v>
      </c>
      <c r="I9" s="260"/>
      <c r="J9" s="261" t="s">
        <v>91</v>
      </c>
      <c r="K9" s="261"/>
      <c r="L9" s="260" t="s">
        <v>109</v>
      </c>
      <c r="M9" s="260"/>
      <c r="N9" s="261" t="s">
        <v>91</v>
      </c>
      <c r="O9" s="261"/>
      <c r="P9" s="260" t="s">
        <v>109</v>
      </c>
      <c r="Q9" s="260"/>
      <c r="R9" s="261" t="s">
        <v>91</v>
      </c>
      <c r="S9" s="261"/>
      <c r="T9" s="260" t="s">
        <v>110</v>
      </c>
      <c r="U9" s="260"/>
      <c r="V9" s="265" t="s">
        <v>91</v>
      </c>
      <c r="W9" s="265"/>
      <c r="X9" s="260" t="s">
        <v>110</v>
      </c>
      <c r="Y9" s="260"/>
    </row>
    <row r="10" spans="1:25" ht="17.25" customHeight="1">
      <c r="A10" s="260"/>
      <c r="B10" s="260"/>
      <c r="C10" s="260"/>
      <c r="D10" s="264"/>
      <c r="E10" s="260"/>
      <c r="F10" s="57" t="s">
        <v>92</v>
      </c>
      <c r="G10" s="57" t="s">
        <v>93</v>
      </c>
      <c r="H10" s="14" t="s">
        <v>92</v>
      </c>
      <c r="I10" s="14" t="s">
        <v>93</v>
      </c>
      <c r="J10" s="57" t="s">
        <v>92</v>
      </c>
      <c r="K10" s="57" t="s">
        <v>93</v>
      </c>
      <c r="L10" s="14" t="s">
        <v>92</v>
      </c>
      <c r="M10" s="14" t="s">
        <v>93</v>
      </c>
      <c r="N10" s="57" t="s">
        <v>92</v>
      </c>
      <c r="O10" s="57" t="s">
        <v>93</v>
      </c>
      <c r="P10" s="14" t="s">
        <v>92</v>
      </c>
      <c r="Q10" s="14" t="s">
        <v>93</v>
      </c>
      <c r="R10" s="57" t="s">
        <v>92</v>
      </c>
      <c r="S10" s="57" t="s">
        <v>93</v>
      </c>
      <c r="T10" s="14" t="s">
        <v>92</v>
      </c>
      <c r="U10" s="14" t="s">
        <v>93</v>
      </c>
      <c r="V10" s="14" t="s">
        <v>92</v>
      </c>
      <c r="W10" s="14" t="s">
        <v>93</v>
      </c>
      <c r="X10" s="14" t="s">
        <v>92</v>
      </c>
      <c r="Y10" s="14" t="s">
        <v>93</v>
      </c>
    </row>
    <row r="11" spans="1:25" s="20" customFormat="1" ht="22.5">
      <c r="A11" s="18">
        <v>0</v>
      </c>
      <c r="B11" s="19">
        <v>1</v>
      </c>
      <c r="C11" s="19">
        <v>2</v>
      </c>
      <c r="D11" s="19">
        <v>3</v>
      </c>
      <c r="E11" s="19">
        <v>4</v>
      </c>
      <c r="F11" s="57">
        <v>5</v>
      </c>
      <c r="G11" s="57">
        <v>6</v>
      </c>
      <c r="H11" s="14" t="s">
        <v>95</v>
      </c>
      <c r="I11" s="14" t="s">
        <v>96</v>
      </c>
      <c r="J11" s="57">
        <v>9</v>
      </c>
      <c r="K11" s="57">
        <v>10</v>
      </c>
      <c r="L11" s="14" t="s">
        <v>97</v>
      </c>
      <c r="M11" s="14" t="s">
        <v>98</v>
      </c>
      <c r="N11" s="57">
        <v>13</v>
      </c>
      <c r="O11" s="57">
        <v>14</v>
      </c>
      <c r="P11" s="14" t="s">
        <v>99</v>
      </c>
      <c r="Q11" s="14" t="s">
        <v>100</v>
      </c>
      <c r="R11" s="57">
        <v>17</v>
      </c>
      <c r="S11" s="57">
        <v>18</v>
      </c>
      <c r="T11" s="14" t="s">
        <v>101</v>
      </c>
      <c r="U11" s="14" t="s">
        <v>102</v>
      </c>
      <c r="V11" s="14" t="s">
        <v>103</v>
      </c>
      <c r="W11" s="14" t="s">
        <v>104</v>
      </c>
      <c r="X11" s="14" t="s">
        <v>105</v>
      </c>
      <c r="Y11" s="14" t="s">
        <v>106</v>
      </c>
    </row>
    <row r="12" spans="1:25" ht="12.75">
      <c r="A12" s="131"/>
      <c r="B12" s="7">
        <v>101</v>
      </c>
      <c r="C12" s="132" t="s">
        <v>6</v>
      </c>
      <c r="D12" s="132"/>
      <c r="E12" s="133"/>
      <c r="F12" s="134"/>
      <c r="G12" s="134"/>
      <c r="H12" s="135"/>
      <c r="I12" s="135"/>
      <c r="J12" s="134"/>
      <c r="K12" s="134"/>
      <c r="L12" s="135"/>
      <c r="M12" s="135"/>
      <c r="N12" s="134"/>
      <c r="O12" s="134"/>
      <c r="P12" s="135"/>
      <c r="Q12" s="135"/>
      <c r="R12" s="134"/>
      <c r="S12" s="134"/>
      <c r="T12" s="135"/>
      <c r="U12" s="135"/>
      <c r="V12" s="135"/>
      <c r="W12" s="135"/>
      <c r="X12" s="135"/>
      <c r="Y12" s="135"/>
    </row>
    <row r="13" spans="1:25" ht="12.75">
      <c r="A13" s="131"/>
      <c r="B13" s="8" t="s">
        <v>7</v>
      </c>
      <c r="C13" s="136" t="s">
        <v>8</v>
      </c>
      <c r="D13" s="136"/>
      <c r="E13" s="136"/>
      <c r="F13" s="137"/>
      <c r="G13" s="137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38"/>
      <c r="W13" s="138"/>
      <c r="X13" s="110"/>
      <c r="Y13" s="110"/>
    </row>
    <row r="14" spans="1:25" ht="12.75">
      <c r="A14" s="131"/>
      <c r="B14" s="7" t="s">
        <v>9</v>
      </c>
      <c r="C14" s="132" t="s">
        <v>10</v>
      </c>
      <c r="D14" s="132"/>
      <c r="E14" s="133"/>
      <c r="F14" s="134"/>
      <c r="G14" s="134"/>
      <c r="H14" s="110">
        <f>SUM(H15:H25)</f>
        <v>0</v>
      </c>
      <c r="I14" s="110">
        <f>SUM(I15:I25)</f>
        <v>0</v>
      </c>
      <c r="J14" s="110"/>
      <c r="K14" s="110"/>
      <c r="L14" s="110">
        <f>SUM(L15:L25)</f>
        <v>0</v>
      </c>
      <c r="M14" s="110">
        <f>SUM(M15:M25)</f>
        <v>0</v>
      </c>
      <c r="N14" s="110"/>
      <c r="O14" s="110"/>
      <c r="P14" s="110">
        <f>SUM(P15:P25)</f>
        <v>0</v>
      </c>
      <c r="Q14" s="110">
        <f>SUM(Q15:Q25)</f>
        <v>0</v>
      </c>
      <c r="R14" s="110"/>
      <c r="S14" s="110"/>
      <c r="T14" s="110">
        <f>SUM(T15:T25)</f>
        <v>0</v>
      </c>
      <c r="U14" s="110">
        <f>SUM(U15:U25)</f>
        <v>0</v>
      </c>
      <c r="V14" s="135"/>
      <c r="W14" s="135"/>
      <c r="X14" s="110">
        <f>+H14+L14+P14+T14</f>
        <v>0</v>
      </c>
      <c r="Y14" s="110">
        <f>+I14+M14+Q14+U14</f>
        <v>0</v>
      </c>
    </row>
    <row r="15" spans="1:32" s="140" customFormat="1" ht="29.25" customHeight="1">
      <c r="A15" s="29">
        <v>1</v>
      </c>
      <c r="B15" s="83" t="s">
        <v>26</v>
      </c>
      <c r="C15" s="83" t="s">
        <v>217</v>
      </c>
      <c r="D15" s="84" t="s">
        <v>11</v>
      </c>
      <c r="E15" s="73"/>
      <c r="F15" s="54">
        <v>10000</v>
      </c>
      <c r="G15" s="54">
        <v>36000</v>
      </c>
      <c r="H15" s="30">
        <f>+$E15*F15</f>
        <v>0</v>
      </c>
      <c r="I15" s="30">
        <f>+$E15*G15</f>
        <v>0</v>
      </c>
      <c r="J15" s="54">
        <v>10000</v>
      </c>
      <c r="K15" s="54">
        <v>36000</v>
      </c>
      <c r="L15" s="30">
        <f aca="true" t="shared" si="0" ref="L15:L25">+$E15*J15</f>
        <v>0</v>
      </c>
      <c r="M15" s="30">
        <f aca="true" t="shared" si="1" ref="M15:M25">+$E15*K15</f>
        <v>0</v>
      </c>
      <c r="N15" s="54">
        <v>10000</v>
      </c>
      <c r="O15" s="54">
        <v>36000</v>
      </c>
      <c r="P15" s="30">
        <f aca="true" t="shared" si="2" ref="P15:P25">+$E15*N15</f>
        <v>0</v>
      </c>
      <c r="Q15" s="30">
        <f aca="true" t="shared" si="3" ref="Q15:Q25">+$E15*O15</f>
        <v>0</v>
      </c>
      <c r="R15" s="54">
        <v>10000</v>
      </c>
      <c r="S15" s="54">
        <v>36000</v>
      </c>
      <c r="T15" s="30">
        <f aca="true" t="shared" si="4" ref="T15:T25">+$E15*R15</f>
        <v>0</v>
      </c>
      <c r="U15" s="30">
        <f aca="true" t="shared" si="5" ref="U15:U25">+$E15*S15</f>
        <v>0</v>
      </c>
      <c r="V15" s="31">
        <f>F15+J15+N15+R15</f>
        <v>40000</v>
      </c>
      <c r="W15" s="31">
        <f>G15+K15+O15+S15</f>
        <v>144000</v>
      </c>
      <c r="X15" s="110">
        <f aca="true" t="shared" si="6" ref="X15:X48">+H15+L15+P15+T15</f>
        <v>0</v>
      </c>
      <c r="Y15" s="110">
        <f aca="true" t="shared" si="7" ref="Y15:Y48">+I15+M15+Q15+U15</f>
        <v>0</v>
      </c>
      <c r="AB15" s="140">
        <v>2000</v>
      </c>
      <c r="AC15" s="140">
        <v>80000</v>
      </c>
      <c r="AE15" s="140">
        <f>+AB15*5</f>
        <v>10000</v>
      </c>
      <c r="AF15" s="140">
        <f>+AC15*0.45</f>
        <v>36000</v>
      </c>
    </row>
    <row r="16" spans="1:32" s="140" customFormat="1" ht="32.25" customHeight="1">
      <c r="A16" s="29">
        <v>2</v>
      </c>
      <c r="B16" s="83" t="s">
        <v>27</v>
      </c>
      <c r="C16" s="83" t="s">
        <v>216</v>
      </c>
      <c r="D16" s="84" t="s">
        <v>11</v>
      </c>
      <c r="E16" s="73"/>
      <c r="F16" s="54">
        <v>1250</v>
      </c>
      <c r="G16" s="54">
        <v>4500</v>
      </c>
      <c r="H16" s="30">
        <f aca="true" t="shared" si="8" ref="H16:H25">+$E16*F16</f>
        <v>0</v>
      </c>
      <c r="I16" s="30">
        <f aca="true" t="shared" si="9" ref="I16:I25">+$E16*G16</f>
        <v>0</v>
      </c>
      <c r="J16" s="54">
        <v>1250</v>
      </c>
      <c r="K16" s="54">
        <v>4500</v>
      </c>
      <c r="L16" s="30">
        <f t="shared" si="0"/>
        <v>0</v>
      </c>
      <c r="M16" s="30">
        <f t="shared" si="1"/>
        <v>0</v>
      </c>
      <c r="N16" s="54">
        <v>1250</v>
      </c>
      <c r="O16" s="54">
        <v>4500</v>
      </c>
      <c r="P16" s="30">
        <f t="shared" si="2"/>
        <v>0</v>
      </c>
      <c r="Q16" s="30">
        <f t="shared" si="3"/>
        <v>0</v>
      </c>
      <c r="R16" s="54">
        <v>1250</v>
      </c>
      <c r="S16" s="54">
        <v>4500</v>
      </c>
      <c r="T16" s="30">
        <f t="shared" si="4"/>
        <v>0</v>
      </c>
      <c r="U16" s="30">
        <f t="shared" si="5"/>
        <v>0</v>
      </c>
      <c r="V16" s="31">
        <f aca="true" t="shared" si="10" ref="V16:V25">F16+J16+N16+R16</f>
        <v>5000</v>
      </c>
      <c r="W16" s="31">
        <f aca="true" t="shared" si="11" ref="W16:W25">G16+K16+O16+S16</f>
        <v>18000</v>
      </c>
      <c r="X16" s="110">
        <f t="shared" si="6"/>
        <v>0</v>
      </c>
      <c r="Y16" s="110">
        <f t="shared" si="7"/>
        <v>0</v>
      </c>
      <c r="AB16" s="140">
        <v>250</v>
      </c>
      <c r="AC16" s="140">
        <v>10000</v>
      </c>
      <c r="AE16" s="140">
        <f aca="true" t="shared" si="12" ref="AE16:AE79">+AB16*5</f>
        <v>1250</v>
      </c>
      <c r="AF16" s="140">
        <f aca="true" t="shared" si="13" ref="AF16:AF79">+AC16*0.45</f>
        <v>4500</v>
      </c>
    </row>
    <row r="17" spans="1:32" s="140" customFormat="1" ht="33" customHeight="1">
      <c r="A17" s="29">
        <v>3</v>
      </c>
      <c r="B17" s="83" t="s">
        <v>28</v>
      </c>
      <c r="C17" s="83" t="s">
        <v>215</v>
      </c>
      <c r="D17" s="84" t="s">
        <v>11</v>
      </c>
      <c r="E17" s="73"/>
      <c r="F17" s="54">
        <v>1250</v>
      </c>
      <c r="G17" s="54">
        <v>4500</v>
      </c>
      <c r="H17" s="30">
        <f t="shared" si="8"/>
        <v>0</v>
      </c>
      <c r="I17" s="30">
        <f t="shared" si="9"/>
        <v>0</v>
      </c>
      <c r="J17" s="54">
        <v>1250</v>
      </c>
      <c r="K17" s="54">
        <v>4500</v>
      </c>
      <c r="L17" s="30">
        <f t="shared" si="0"/>
        <v>0</v>
      </c>
      <c r="M17" s="30">
        <f t="shared" si="1"/>
        <v>0</v>
      </c>
      <c r="N17" s="54">
        <v>1250</v>
      </c>
      <c r="O17" s="54">
        <v>4500</v>
      </c>
      <c r="P17" s="30">
        <f t="shared" si="2"/>
        <v>0</v>
      </c>
      <c r="Q17" s="30">
        <f t="shared" si="3"/>
        <v>0</v>
      </c>
      <c r="R17" s="54">
        <v>1250</v>
      </c>
      <c r="S17" s="54">
        <v>4500</v>
      </c>
      <c r="T17" s="30">
        <f t="shared" si="4"/>
        <v>0</v>
      </c>
      <c r="U17" s="30">
        <f t="shared" si="5"/>
        <v>0</v>
      </c>
      <c r="V17" s="31">
        <f t="shared" si="10"/>
        <v>5000</v>
      </c>
      <c r="W17" s="31">
        <f t="shared" si="11"/>
        <v>18000</v>
      </c>
      <c r="X17" s="110">
        <f t="shared" si="6"/>
        <v>0</v>
      </c>
      <c r="Y17" s="110">
        <f t="shared" si="7"/>
        <v>0</v>
      </c>
      <c r="AB17" s="140">
        <v>250</v>
      </c>
      <c r="AC17" s="140">
        <v>10000</v>
      </c>
      <c r="AE17" s="140">
        <f t="shared" si="12"/>
        <v>1250</v>
      </c>
      <c r="AF17" s="140">
        <f t="shared" si="13"/>
        <v>4500</v>
      </c>
    </row>
    <row r="18" spans="1:32" s="140" customFormat="1" ht="33" customHeight="1">
      <c r="A18" s="85">
        <v>4</v>
      </c>
      <c r="B18" s="83" t="s">
        <v>121</v>
      </c>
      <c r="C18" s="83" t="s">
        <v>214</v>
      </c>
      <c r="D18" s="84" t="s">
        <v>11</v>
      </c>
      <c r="E18" s="73"/>
      <c r="F18" s="54">
        <v>0</v>
      </c>
      <c r="G18" s="54">
        <v>0</v>
      </c>
      <c r="H18" s="30">
        <f t="shared" si="8"/>
        <v>0</v>
      </c>
      <c r="I18" s="30">
        <f t="shared" si="9"/>
        <v>0</v>
      </c>
      <c r="J18" s="54">
        <v>0</v>
      </c>
      <c r="K18" s="54">
        <v>0</v>
      </c>
      <c r="L18" s="30">
        <f t="shared" si="0"/>
        <v>0</v>
      </c>
      <c r="M18" s="30">
        <f t="shared" si="1"/>
        <v>0</v>
      </c>
      <c r="N18" s="54">
        <v>0</v>
      </c>
      <c r="O18" s="54">
        <v>0</v>
      </c>
      <c r="P18" s="30">
        <f t="shared" si="2"/>
        <v>0</v>
      </c>
      <c r="Q18" s="30">
        <f t="shared" si="3"/>
        <v>0</v>
      </c>
      <c r="R18" s="54">
        <v>0</v>
      </c>
      <c r="S18" s="54">
        <v>0</v>
      </c>
      <c r="T18" s="30">
        <f t="shared" si="4"/>
        <v>0</v>
      </c>
      <c r="U18" s="30">
        <f t="shared" si="5"/>
        <v>0</v>
      </c>
      <c r="V18" s="31">
        <f t="shared" si="10"/>
        <v>0</v>
      </c>
      <c r="W18" s="31">
        <f t="shared" si="11"/>
        <v>0</v>
      </c>
      <c r="X18" s="110">
        <f t="shared" si="6"/>
        <v>0</v>
      </c>
      <c r="Y18" s="110">
        <f t="shared" si="7"/>
        <v>0</v>
      </c>
      <c r="AB18" s="140">
        <v>0</v>
      </c>
      <c r="AC18" s="140">
        <v>0</v>
      </c>
      <c r="AE18" s="140">
        <f t="shared" si="12"/>
        <v>0</v>
      </c>
      <c r="AF18" s="140">
        <f t="shared" si="13"/>
        <v>0</v>
      </c>
    </row>
    <row r="19" spans="1:32" s="140" customFormat="1" ht="19.5" customHeight="1">
      <c r="A19" s="29">
        <v>5</v>
      </c>
      <c r="B19" s="83" t="s">
        <v>30</v>
      </c>
      <c r="C19" s="83" t="s">
        <v>56</v>
      </c>
      <c r="D19" s="84" t="s">
        <v>11</v>
      </c>
      <c r="E19" s="73"/>
      <c r="F19" s="54">
        <v>125</v>
      </c>
      <c r="G19" s="54">
        <v>1350</v>
      </c>
      <c r="H19" s="30">
        <f t="shared" si="8"/>
        <v>0</v>
      </c>
      <c r="I19" s="30">
        <f t="shared" si="9"/>
        <v>0</v>
      </c>
      <c r="J19" s="54">
        <v>125</v>
      </c>
      <c r="K19" s="54">
        <v>1350</v>
      </c>
      <c r="L19" s="30">
        <f t="shared" si="0"/>
        <v>0</v>
      </c>
      <c r="M19" s="30">
        <f t="shared" si="1"/>
        <v>0</v>
      </c>
      <c r="N19" s="54">
        <v>125</v>
      </c>
      <c r="O19" s="54">
        <v>1350</v>
      </c>
      <c r="P19" s="30">
        <f t="shared" si="2"/>
        <v>0</v>
      </c>
      <c r="Q19" s="30">
        <f t="shared" si="3"/>
        <v>0</v>
      </c>
      <c r="R19" s="54">
        <v>125</v>
      </c>
      <c r="S19" s="54">
        <v>1350</v>
      </c>
      <c r="T19" s="30">
        <f t="shared" si="4"/>
        <v>0</v>
      </c>
      <c r="U19" s="30">
        <f t="shared" si="5"/>
        <v>0</v>
      </c>
      <c r="V19" s="31">
        <f t="shared" si="10"/>
        <v>500</v>
      </c>
      <c r="W19" s="31">
        <f t="shared" si="11"/>
        <v>5400</v>
      </c>
      <c r="X19" s="110">
        <f t="shared" si="6"/>
        <v>0</v>
      </c>
      <c r="Y19" s="110">
        <f t="shared" si="7"/>
        <v>0</v>
      </c>
      <c r="AB19" s="140">
        <v>25</v>
      </c>
      <c r="AC19" s="140">
        <v>3000</v>
      </c>
      <c r="AE19" s="140">
        <f t="shared" si="12"/>
        <v>125</v>
      </c>
      <c r="AF19" s="140">
        <f t="shared" si="13"/>
        <v>1350</v>
      </c>
    </row>
    <row r="20" spans="1:32" s="140" customFormat="1" ht="12.75">
      <c r="A20" s="29">
        <v>6</v>
      </c>
      <c r="B20" s="83" t="s">
        <v>31</v>
      </c>
      <c r="C20" s="83" t="s">
        <v>88</v>
      </c>
      <c r="D20" s="84" t="s">
        <v>11</v>
      </c>
      <c r="E20" s="73"/>
      <c r="F20" s="54">
        <v>1250</v>
      </c>
      <c r="G20" s="54">
        <v>4500</v>
      </c>
      <c r="H20" s="30">
        <f t="shared" si="8"/>
        <v>0</v>
      </c>
      <c r="I20" s="30">
        <f t="shared" si="9"/>
        <v>0</v>
      </c>
      <c r="J20" s="54">
        <v>1250</v>
      </c>
      <c r="K20" s="54">
        <v>4500</v>
      </c>
      <c r="L20" s="30">
        <f t="shared" si="0"/>
        <v>0</v>
      </c>
      <c r="M20" s="30">
        <f t="shared" si="1"/>
        <v>0</v>
      </c>
      <c r="N20" s="54">
        <v>1250</v>
      </c>
      <c r="O20" s="54">
        <v>4500</v>
      </c>
      <c r="P20" s="30">
        <f t="shared" si="2"/>
        <v>0</v>
      </c>
      <c r="Q20" s="30">
        <f t="shared" si="3"/>
        <v>0</v>
      </c>
      <c r="R20" s="54">
        <v>1250</v>
      </c>
      <c r="S20" s="54">
        <v>4500</v>
      </c>
      <c r="T20" s="30">
        <f t="shared" si="4"/>
        <v>0</v>
      </c>
      <c r="U20" s="30">
        <f t="shared" si="5"/>
        <v>0</v>
      </c>
      <c r="V20" s="31">
        <f t="shared" si="10"/>
        <v>5000</v>
      </c>
      <c r="W20" s="31">
        <f t="shared" si="11"/>
        <v>18000</v>
      </c>
      <c r="X20" s="110">
        <f t="shared" si="6"/>
        <v>0</v>
      </c>
      <c r="Y20" s="110">
        <f t="shared" si="7"/>
        <v>0</v>
      </c>
      <c r="AB20" s="140">
        <v>250</v>
      </c>
      <c r="AC20" s="140">
        <v>10000</v>
      </c>
      <c r="AE20" s="140">
        <f t="shared" si="12"/>
        <v>1250</v>
      </c>
      <c r="AF20" s="140">
        <f t="shared" si="13"/>
        <v>4500</v>
      </c>
    </row>
    <row r="21" spans="1:32" s="140" customFormat="1" ht="12.75">
      <c r="A21" s="29">
        <v>7</v>
      </c>
      <c r="B21" s="83" t="s">
        <v>32</v>
      </c>
      <c r="C21" s="83" t="s">
        <v>59</v>
      </c>
      <c r="D21" s="84" t="s">
        <v>73</v>
      </c>
      <c r="E21" s="73"/>
      <c r="F21" s="54">
        <v>7500</v>
      </c>
      <c r="G21" s="54">
        <v>22500</v>
      </c>
      <c r="H21" s="30">
        <f t="shared" si="8"/>
        <v>0</v>
      </c>
      <c r="I21" s="30">
        <f t="shared" si="9"/>
        <v>0</v>
      </c>
      <c r="J21" s="54">
        <v>7500</v>
      </c>
      <c r="K21" s="54">
        <v>22500</v>
      </c>
      <c r="L21" s="30">
        <f t="shared" si="0"/>
        <v>0</v>
      </c>
      <c r="M21" s="30">
        <f t="shared" si="1"/>
        <v>0</v>
      </c>
      <c r="N21" s="54">
        <v>7500</v>
      </c>
      <c r="O21" s="54">
        <v>22500</v>
      </c>
      <c r="P21" s="30">
        <f t="shared" si="2"/>
        <v>0</v>
      </c>
      <c r="Q21" s="30">
        <f t="shared" si="3"/>
        <v>0</v>
      </c>
      <c r="R21" s="54">
        <v>7500</v>
      </c>
      <c r="S21" s="54">
        <v>22500</v>
      </c>
      <c r="T21" s="30">
        <f t="shared" si="4"/>
        <v>0</v>
      </c>
      <c r="U21" s="30">
        <f t="shared" si="5"/>
        <v>0</v>
      </c>
      <c r="V21" s="31">
        <f t="shared" si="10"/>
        <v>30000</v>
      </c>
      <c r="W21" s="31">
        <f t="shared" si="11"/>
        <v>90000</v>
      </c>
      <c r="X21" s="110">
        <f t="shared" si="6"/>
        <v>0</v>
      </c>
      <c r="Y21" s="110">
        <f t="shared" si="7"/>
        <v>0</v>
      </c>
      <c r="AB21" s="140">
        <v>1500</v>
      </c>
      <c r="AC21" s="140">
        <v>50000</v>
      </c>
      <c r="AE21" s="140">
        <f t="shared" si="12"/>
        <v>7500</v>
      </c>
      <c r="AF21" s="140">
        <f t="shared" si="13"/>
        <v>22500</v>
      </c>
    </row>
    <row r="22" spans="1:32" s="140" customFormat="1" ht="25.5">
      <c r="A22" s="29">
        <v>8</v>
      </c>
      <c r="B22" s="83" t="s">
        <v>33</v>
      </c>
      <c r="C22" s="83" t="s">
        <v>122</v>
      </c>
      <c r="D22" s="84" t="s">
        <v>73</v>
      </c>
      <c r="E22" s="73"/>
      <c r="F22" s="54">
        <v>375</v>
      </c>
      <c r="G22" s="54">
        <v>2700</v>
      </c>
      <c r="H22" s="30">
        <f t="shared" si="8"/>
        <v>0</v>
      </c>
      <c r="I22" s="30">
        <f t="shared" si="9"/>
        <v>0</v>
      </c>
      <c r="J22" s="54">
        <v>375</v>
      </c>
      <c r="K22" s="54">
        <v>2700</v>
      </c>
      <c r="L22" s="30">
        <f t="shared" si="0"/>
        <v>0</v>
      </c>
      <c r="M22" s="30">
        <f t="shared" si="1"/>
        <v>0</v>
      </c>
      <c r="N22" s="54">
        <v>375</v>
      </c>
      <c r="O22" s="54">
        <v>2700</v>
      </c>
      <c r="P22" s="30">
        <f t="shared" si="2"/>
        <v>0</v>
      </c>
      <c r="Q22" s="30">
        <f t="shared" si="3"/>
        <v>0</v>
      </c>
      <c r="R22" s="54">
        <v>375</v>
      </c>
      <c r="S22" s="54">
        <v>2700</v>
      </c>
      <c r="T22" s="30">
        <f t="shared" si="4"/>
        <v>0</v>
      </c>
      <c r="U22" s="30">
        <f t="shared" si="5"/>
        <v>0</v>
      </c>
      <c r="V22" s="31">
        <f t="shared" si="10"/>
        <v>1500</v>
      </c>
      <c r="W22" s="31">
        <f t="shared" si="11"/>
        <v>10800</v>
      </c>
      <c r="X22" s="110">
        <f t="shared" si="6"/>
        <v>0</v>
      </c>
      <c r="Y22" s="110">
        <f t="shared" si="7"/>
        <v>0</v>
      </c>
      <c r="AB22" s="140">
        <v>75</v>
      </c>
      <c r="AC22" s="140">
        <v>6000</v>
      </c>
      <c r="AE22" s="140">
        <f t="shared" si="12"/>
        <v>375</v>
      </c>
      <c r="AF22" s="140">
        <f t="shared" si="13"/>
        <v>2700</v>
      </c>
    </row>
    <row r="23" spans="1:32" s="140" customFormat="1" ht="12.75">
      <c r="A23" s="29">
        <f>A22+1</f>
        <v>9</v>
      </c>
      <c r="B23" s="83" t="s">
        <v>34</v>
      </c>
      <c r="C23" s="83" t="s">
        <v>60</v>
      </c>
      <c r="D23" s="84" t="s">
        <v>11</v>
      </c>
      <c r="E23" s="73"/>
      <c r="F23" s="54">
        <v>750</v>
      </c>
      <c r="G23" s="54">
        <v>2700</v>
      </c>
      <c r="H23" s="30">
        <f t="shared" si="8"/>
        <v>0</v>
      </c>
      <c r="I23" s="30">
        <f t="shared" si="9"/>
        <v>0</v>
      </c>
      <c r="J23" s="54">
        <v>750</v>
      </c>
      <c r="K23" s="54">
        <v>2700</v>
      </c>
      <c r="L23" s="30">
        <f t="shared" si="0"/>
        <v>0</v>
      </c>
      <c r="M23" s="30">
        <f t="shared" si="1"/>
        <v>0</v>
      </c>
      <c r="N23" s="54">
        <v>750</v>
      </c>
      <c r="O23" s="54">
        <v>2700</v>
      </c>
      <c r="P23" s="30">
        <f t="shared" si="2"/>
        <v>0</v>
      </c>
      <c r="Q23" s="30">
        <f t="shared" si="3"/>
        <v>0</v>
      </c>
      <c r="R23" s="54">
        <v>750</v>
      </c>
      <c r="S23" s="54">
        <v>2700</v>
      </c>
      <c r="T23" s="30">
        <f t="shared" si="4"/>
        <v>0</v>
      </c>
      <c r="U23" s="30">
        <f t="shared" si="5"/>
        <v>0</v>
      </c>
      <c r="V23" s="31">
        <f t="shared" si="10"/>
        <v>3000</v>
      </c>
      <c r="W23" s="31">
        <f t="shared" si="11"/>
        <v>10800</v>
      </c>
      <c r="X23" s="110">
        <f t="shared" si="6"/>
        <v>0</v>
      </c>
      <c r="Y23" s="110">
        <f t="shared" si="7"/>
        <v>0</v>
      </c>
      <c r="AB23" s="140">
        <v>150</v>
      </c>
      <c r="AC23" s="140">
        <v>6000</v>
      </c>
      <c r="AE23" s="140">
        <f t="shared" si="12"/>
        <v>750</v>
      </c>
      <c r="AF23" s="140">
        <f t="shared" si="13"/>
        <v>2700</v>
      </c>
    </row>
    <row r="24" spans="1:32" s="140" customFormat="1" ht="12.75">
      <c r="A24" s="29">
        <f>A23+1</f>
        <v>10</v>
      </c>
      <c r="B24" s="83" t="s">
        <v>35</v>
      </c>
      <c r="C24" s="83" t="s">
        <v>123</v>
      </c>
      <c r="D24" s="84" t="s">
        <v>11</v>
      </c>
      <c r="E24" s="73"/>
      <c r="F24" s="54">
        <v>750</v>
      </c>
      <c r="G24" s="54">
        <v>8100</v>
      </c>
      <c r="H24" s="30">
        <f t="shared" si="8"/>
        <v>0</v>
      </c>
      <c r="I24" s="30">
        <f t="shared" si="9"/>
        <v>0</v>
      </c>
      <c r="J24" s="54">
        <v>750</v>
      </c>
      <c r="K24" s="54">
        <v>8100</v>
      </c>
      <c r="L24" s="30">
        <f t="shared" si="0"/>
        <v>0</v>
      </c>
      <c r="M24" s="30">
        <f t="shared" si="1"/>
        <v>0</v>
      </c>
      <c r="N24" s="54">
        <v>750</v>
      </c>
      <c r="O24" s="54">
        <v>8100</v>
      </c>
      <c r="P24" s="30">
        <f t="shared" si="2"/>
        <v>0</v>
      </c>
      <c r="Q24" s="30">
        <f t="shared" si="3"/>
        <v>0</v>
      </c>
      <c r="R24" s="54">
        <v>750</v>
      </c>
      <c r="S24" s="54">
        <v>8100</v>
      </c>
      <c r="T24" s="30">
        <f t="shared" si="4"/>
        <v>0</v>
      </c>
      <c r="U24" s="30">
        <f t="shared" si="5"/>
        <v>0</v>
      </c>
      <c r="V24" s="31">
        <f t="shared" si="10"/>
        <v>3000</v>
      </c>
      <c r="W24" s="31">
        <f t="shared" si="11"/>
        <v>32400</v>
      </c>
      <c r="X24" s="110">
        <f t="shared" si="6"/>
        <v>0</v>
      </c>
      <c r="Y24" s="110">
        <f t="shared" si="7"/>
        <v>0</v>
      </c>
      <c r="AB24" s="140">
        <v>150</v>
      </c>
      <c r="AC24" s="140">
        <v>18000</v>
      </c>
      <c r="AE24" s="140">
        <f t="shared" si="12"/>
        <v>750</v>
      </c>
      <c r="AF24" s="140">
        <f t="shared" si="13"/>
        <v>8100</v>
      </c>
    </row>
    <row r="25" spans="1:32" s="140" customFormat="1" ht="18" customHeight="1">
      <c r="A25" s="29">
        <f>A24+1</f>
        <v>11</v>
      </c>
      <c r="B25" s="83" t="s">
        <v>237</v>
      </c>
      <c r="C25" s="83" t="s">
        <v>124</v>
      </c>
      <c r="D25" s="84" t="s">
        <v>11</v>
      </c>
      <c r="E25" s="73"/>
      <c r="F25" s="54">
        <v>50000</v>
      </c>
      <c r="G25" s="54">
        <v>135000</v>
      </c>
      <c r="H25" s="30">
        <f t="shared" si="8"/>
        <v>0</v>
      </c>
      <c r="I25" s="30">
        <f t="shared" si="9"/>
        <v>0</v>
      </c>
      <c r="J25" s="54">
        <v>50000</v>
      </c>
      <c r="K25" s="54">
        <v>135000</v>
      </c>
      <c r="L25" s="30">
        <f t="shared" si="0"/>
        <v>0</v>
      </c>
      <c r="M25" s="30">
        <f t="shared" si="1"/>
        <v>0</v>
      </c>
      <c r="N25" s="54">
        <v>50000</v>
      </c>
      <c r="O25" s="54">
        <v>135000</v>
      </c>
      <c r="P25" s="30">
        <f t="shared" si="2"/>
        <v>0</v>
      </c>
      <c r="Q25" s="30">
        <f t="shared" si="3"/>
        <v>0</v>
      </c>
      <c r="R25" s="54">
        <v>50000</v>
      </c>
      <c r="S25" s="54">
        <v>135000</v>
      </c>
      <c r="T25" s="30">
        <f t="shared" si="4"/>
        <v>0</v>
      </c>
      <c r="U25" s="30">
        <f t="shared" si="5"/>
        <v>0</v>
      </c>
      <c r="V25" s="31">
        <f t="shared" si="10"/>
        <v>200000</v>
      </c>
      <c r="W25" s="31">
        <f t="shared" si="11"/>
        <v>540000</v>
      </c>
      <c r="X25" s="110">
        <f t="shared" si="6"/>
        <v>0</v>
      </c>
      <c r="Y25" s="110">
        <f t="shared" si="7"/>
        <v>0</v>
      </c>
      <c r="AB25" s="140">
        <v>10000</v>
      </c>
      <c r="AC25" s="140">
        <v>300000</v>
      </c>
      <c r="AE25" s="140">
        <f t="shared" si="12"/>
        <v>50000</v>
      </c>
      <c r="AF25" s="140">
        <f t="shared" si="13"/>
        <v>135000</v>
      </c>
    </row>
    <row r="26" spans="1:32" s="140" customFormat="1" ht="12.75">
      <c r="A26" s="142"/>
      <c r="B26" s="87" t="s">
        <v>12</v>
      </c>
      <c r="C26" s="143" t="s">
        <v>13</v>
      </c>
      <c r="D26" s="89"/>
      <c r="E26" s="73"/>
      <c r="F26" s="54"/>
      <c r="G26" s="54"/>
      <c r="H26" s="30">
        <f>SUM(H27:H34)</f>
        <v>0</v>
      </c>
      <c r="I26" s="30">
        <f>SUM(I27:I34)</f>
        <v>0</v>
      </c>
      <c r="J26" s="54"/>
      <c r="K26" s="54"/>
      <c r="L26" s="30">
        <f>SUM(L27:L34)</f>
        <v>0</v>
      </c>
      <c r="M26" s="30">
        <f>SUM(M27:M34)</f>
        <v>0</v>
      </c>
      <c r="N26" s="54"/>
      <c r="O26" s="54"/>
      <c r="P26" s="30">
        <f>SUM(P27:P34)</f>
        <v>0</v>
      </c>
      <c r="Q26" s="30">
        <f>SUM(Q27:Q34)</f>
        <v>0</v>
      </c>
      <c r="R26" s="54"/>
      <c r="S26" s="54"/>
      <c r="T26" s="30">
        <f>SUM(T27:T34)</f>
        <v>0</v>
      </c>
      <c r="U26" s="30">
        <f>SUM(U27:U34)</f>
        <v>0</v>
      </c>
      <c r="V26" s="31"/>
      <c r="W26" s="31"/>
      <c r="X26" s="110">
        <f t="shared" si="6"/>
        <v>0</v>
      </c>
      <c r="Y26" s="110">
        <f t="shared" si="7"/>
        <v>0</v>
      </c>
      <c r="AE26" s="140">
        <f t="shared" si="12"/>
        <v>0</v>
      </c>
      <c r="AF26" s="140">
        <f t="shared" si="13"/>
        <v>0</v>
      </c>
    </row>
    <row r="27" spans="1:32" s="140" customFormat="1" ht="12.75" customHeight="1">
      <c r="A27" s="29">
        <v>12</v>
      </c>
      <c r="B27" s="83" t="s">
        <v>36</v>
      </c>
      <c r="C27" s="90" t="s">
        <v>89</v>
      </c>
      <c r="D27" s="84" t="s">
        <v>11</v>
      </c>
      <c r="E27" s="73"/>
      <c r="F27" s="54"/>
      <c r="G27" s="54"/>
      <c r="H27" s="30">
        <f aca="true" t="shared" si="14" ref="H27:H34">+$E27*F27</f>
        <v>0</v>
      </c>
      <c r="I27" s="30">
        <f aca="true" t="shared" si="15" ref="I27:I34">+$E27*G27</f>
        <v>0</v>
      </c>
      <c r="J27" s="54">
        <v>250</v>
      </c>
      <c r="K27" s="54">
        <v>2250</v>
      </c>
      <c r="L27" s="30">
        <f aca="true" t="shared" si="16" ref="L27:L37">+$E27*J27</f>
        <v>0</v>
      </c>
      <c r="M27" s="30">
        <f aca="true" t="shared" si="17" ref="M27:M37">+$E27*K27</f>
        <v>0</v>
      </c>
      <c r="N27" s="54">
        <v>250</v>
      </c>
      <c r="O27" s="54">
        <v>2250</v>
      </c>
      <c r="P27" s="30">
        <f aca="true" t="shared" si="18" ref="P27:P37">+$E27*N27</f>
        <v>0</v>
      </c>
      <c r="Q27" s="30">
        <f aca="true" t="shared" si="19" ref="Q27:Q37">+$E27*O27</f>
        <v>0</v>
      </c>
      <c r="R27" s="54">
        <v>250</v>
      </c>
      <c r="S27" s="54">
        <v>2250</v>
      </c>
      <c r="T27" s="30">
        <f aca="true" t="shared" si="20" ref="T27:T37">+$E27*R27</f>
        <v>0</v>
      </c>
      <c r="U27" s="30">
        <f aca="true" t="shared" si="21" ref="U27:U37">+$E27*S27</f>
        <v>0</v>
      </c>
      <c r="V27" s="31">
        <f aca="true" t="shared" si="22" ref="V27:V34">F27+J27+N27+R27</f>
        <v>750</v>
      </c>
      <c r="W27" s="31">
        <f aca="true" t="shared" si="23" ref="W27:W34">G27+K27+O27+S27</f>
        <v>6750</v>
      </c>
      <c r="X27" s="110">
        <f t="shared" si="6"/>
        <v>0</v>
      </c>
      <c r="Y27" s="110">
        <f t="shared" si="7"/>
        <v>0</v>
      </c>
      <c r="AB27" s="54">
        <v>50</v>
      </c>
      <c r="AC27" s="54">
        <v>5000</v>
      </c>
      <c r="AE27" s="140">
        <f t="shared" si="12"/>
        <v>250</v>
      </c>
      <c r="AF27" s="140">
        <f t="shared" si="13"/>
        <v>2250</v>
      </c>
    </row>
    <row r="28" spans="1:32" s="140" customFormat="1" ht="14.25" customHeight="1">
      <c r="A28" s="29">
        <f aca="true" t="shared" si="24" ref="A28:A34">A27+1</f>
        <v>13</v>
      </c>
      <c r="B28" s="83" t="s">
        <v>37</v>
      </c>
      <c r="C28" s="90" t="s">
        <v>90</v>
      </c>
      <c r="D28" s="84" t="s">
        <v>11</v>
      </c>
      <c r="E28" s="73"/>
      <c r="F28" s="54"/>
      <c r="G28" s="54"/>
      <c r="H28" s="30">
        <f t="shared" si="14"/>
        <v>0</v>
      </c>
      <c r="I28" s="30">
        <f t="shared" si="15"/>
        <v>0</v>
      </c>
      <c r="J28" s="54">
        <v>250</v>
      </c>
      <c r="K28" s="54">
        <v>2700</v>
      </c>
      <c r="L28" s="30">
        <f t="shared" si="16"/>
        <v>0</v>
      </c>
      <c r="M28" s="30">
        <f t="shared" si="17"/>
        <v>0</v>
      </c>
      <c r="N28" s="54">
        <v>250</v>
      </c>
      <c r="O28" s="54">
        <v>2700</v>
      </c>
      <c r="P28" s="30">
        <f t="shared" si="18"/>
        <v>0</v>
      </c>
      <c r="Q28" s="30">
        <f t="shared" si="19"/>
        <v>0</v>
      </c>
      <c r="R28" s="54">
        <v>250</v>
      </c>
      <c r="S28" s="54">
        <v>2700</v>
      </c>
      <c r="T28" s="30">
        <f t="shared" si="20"/>
        <v>0</v>
      </c>
      <c r="U28" s="30">
        <f t="shared" si="21"/>
        <v>0</v>
      </c>
      <c r="V28" s="31">
        <f t="shared" si="22"/>
        <v>750</v>
      </c>
      <c r="W28" s="31">
        <f t="shared" si="23"/>
        <v>8100</v>
      </c>
      <c r="X28" s="110">
        <f t="shared" si="6"/>
        <v>0</v>
      </c>
      <c r="Y28" s="110">
        <f t="shared" si="7"/>
        <v>0</v>
      </c>
      <c r="AB28" s="54">
        <v>50</v>
      </c>
      <c r="AC28" s="54">
        <v>6000</v>
      </c>
      <c r="AE28" s="140">
        <f t="shared" si="12"/>
        <v>250</v>
      </c>
      <c r="AF28" s="140">
        <f t="shared" si="13"/>
        <v>2700</v>
      </c>
    </row>
    <row r="29" spans="1:32" s="140" customFormat="1" ht="12.75">
      <c r="A29" s="29">
        <f t="shared" si="24"/>
        <v>14</v>
      </c>
      <c r="B29" s="83" t="s">
        <v>38</v>
      </c>
      <c r="C29" s="83" t="s">
        <v>57</v>
      </c>
      <c r="D29" s="84" t="s">
        <v>73</v>
      </c>
      <c r="E29" s="73"/>
      <c r="F29" s="54"/>
      <c r="G29" s="54"/>
      <c r="H29" s="30">
        <f t="shared" si="14"/>
        <v>0</v>
      </c>
      <c r="I29" s="30">
        <f t="shared" si="15"/>
        <v>0</v>
      </c>
      <c r="J29" s="54">
        <v>875</v>
      </c>
      <c r="K29" s="54">
        <v>22500</v>
      </c>
      <c r="L29" s="30">
        <f t="shared" si="16"/>
        <v>0</v>
      </c>
      <c r="M29" s="30">
        <f t="shared" si="17"/>
        <v>0</v>
      </c>
      <c r="N29" s="54">
        <v>875</v>
      </c>
      <c r="O29" s="54">
        <v>22500</v>
      </c>
      <c r="P29" s="30">
        <f t="shared" si="18"/>
        <v>0</v>
      </c>
      <c r="Q29" s="30">
        <f t="shared" si="19"/>
        <v>0</v>
      </c>
      <c r="R29" s="54">
        <v>875</v>
      </c>
      <c r="S29" s="54">
        <v>22500</v>
      </c>
      <c r="T29" s="30">
        <f t="shared" si="20"/>
        <v>0</v>
      </c>
      <c r="U29" s="30">
        <f t="shared" si="21"/>
        <v>0</v>
      </c>
      <c r="V29" s="31">
        <f t="shared" si="22"/>
        <v>2625</v>
      </c>
      <c r="W29" s="31">
        <f>G29+K29+O29+S29</f>
        <v>67500</v>
      </c>
      <c r="X29" s="110">
        <f t="shared" si="6"/>
        <v>0</v>
      </c>
      <c r="Y29" s="110">
        <f t="shared" si="7"/>
        <v>0</v>
      </c>
      <c r="AB29" s="54">
        <v>175</v>
      </c>
      <c r="AC29" s="54">
        <v>50000</v>
      </c>
      <c r="AE29" s="140">
        <f t="shared" si="12"/>
        <v>875</v>
      </c>
      <c r="AF29" s="140">
        <f t="shared" si="13"/>
        <v>22500</v>
      </c>
    </row>
    <row r="30" spans="1:32" s="140" customFormat="1" ht="12.75">
      <c r="A30" s="29">
        <f t="shared" si="24"/>
        <v>15</v>
      </c>
      <c r="B30" s="83" t="s">
        <v>39</v>
      </c>
      <c r="C30" s="83" t="s">
        <v>125</v>
      </c>
      <c r="D30" s="84" t="s">
        <v>73</v>
      </c>
      <c r="E30" s="73"/>
      <c r="F30" s="54"/>
      <c r="G30" s="54"/>
      <c r="H30" s="30">
        <f t="shared" si="14"/>
        <v>0</v>
      </c>
      <c r="I30" s="30">
        <f t="shared" si="15"/>
        <v>0</v>
      </c>
      <c r="J30" s="54">
        <v>250</v>
      </c>
      <c r="K30" s="54">
        <v>2700</v>
      </c>
      <c r="L30" s="30">
        <f t="shared" si="16"/>
        <v>0</v>
      </c>
      <c r="M30" s="30">
        <f t="shared" si="17"/>
        <v>0</v>
      </c>
      <c r="N30" s="54">
        <v>250</v>
      </c>
      <c r="O30" s="54">
        <v>2700</v>
      </c>
      <c r="P30" s="30">
        <f t="shared" si="18"/>
        <v>0</v>
      </c>
      <c r="Q30" s="30">
        <f t="shared" si="19"/>
        <v>0</v>
      </c>
      <c r="R30" s="54">
        <v>250</v>
      </c>
      <c r="S30" s="54">
        <v>2700</v>
      </c>
      <c r="T30" s="30">
        <f t="shared" si="20"/>
        <v>0</v>
      </c>
      <c r="U30" s="30">
        <f t="shared" si="21"/>
        <v>0</v>
      </c>
      <c r="V30" s="31">
        <f t="shared" si="22"/>
        <v>750</v>
      </c>
      <c r="W30" s="31">
        <f t="shared" si="23"/>
        <v>8100</v>
      </c>
      <c r="X30" s="110">
        <f t="shared" si="6"/>
        <v>0</v>
      </c>
      <c r="Y30" s="110">
        <f t="shared" si="7"/>
        <v>0</v>
      </c>
      <c r="AB30" s="54">
        <v>50</v>
      </c>
      <c r="AC30" s="54">
        <v>6000</v>
      </c>
      <c r="AE30" s="140">
        <f t="shared" si="12"/>
        <v>250</v>
      </c>
      <c r="AF30" s="140">
        <f t="shared" si="13"/>
        <v>2700</v>
      </c>
    </row>
    <row r="31" spans="1:32" s="140" customFormat="1" ht="12.75">
      <c r="A31" s="29">
        <f t="shared" si="24"/>
        <v>16</v>
      </c>
      <c r="B31" s="83" t="s">
        <v>40</v>
      </c>
      <c r="C31" s="90" t="s">
        <v>61</v>
      </c>
      <c r="D31" s="84" t="s">
        <v>73</v>
      </c>
      <c r="E31" s="73"/>
      <c r="F31" s="54"/>
      <c r="G31" s="54"/>
      <c r="H31" s="30">
        <f t="shared" si="14"/>
        <v>0</v>
      </c>
      <c r="I31" s="30">
        <f t="shared" si="15"/>
        <v>0</v>
      </c>
      <c r="J31" s="54">
        <v>250</v>
      </c>
      <c r="K31" s="54">
        <v>4500</v>
      </c>
      <c r="L31" s="30">
        <f t="shared" si="16"/>
        <v>0</v>
      </c>
      <c r="M31" s="30">
        <f t="shared" si="17"/>
        <v>0</v>
      </c>
      <c r="N31" s="54">
        <v>250</v>
      </c>
      <c r="O31" s="54">
        <v>4500</v>
      </c>
      <c r="P31" s="30">
        <f t="shared" si="18"/>
        <v>0</v>
      </c>
      <c r="Q31" s="30">
        <f t="shared" si="19"/>
        <v>0</v>
      </c>
      <c r="R31" s="54">
        <v>250</v>
      </c>
      <c r="S31" s="54">
        <v>4500</v>
      </c>
      <c r="T31" s="30">
        <f t="shared" si="20"/>
        <v>0</v>
      </c>
      <c r="U31" s="30">
        <f t="shared" si="21"/>
        <v>0</v>
      </c>
      <c r="V31" s="31">
        <f t="shared" si="22"/>
        <v>750</v>
      </c>
      <c r="W31" s="31">
        <f t="shared" si="23"/>
        <v>13500</v>
      </c>
      <c r="X31" s="110">
        <f t="shared" si="6"/>
        <v>0</v>
      </c>
      <c r="Y31" s="110">
        <f t="shared" si="7"/>
        <v>0</v>
      </c>
      <c r="AB31" s="54">
        <v>50</v>
      </c>
      <c r="AC31" s="54">
        <v>10000</v>
      </c>
      <c r="AE31" s="140">
        <f t="shared" si="12"/>
        <v>250</v>
      </c>
      <c r="AF31" s="140">
        <f t="shared" si="13"/>
        <v>4500</v>
      </c>
    </row>
    <row r="32" spans="1:32" s="140" customFormat="1" ht="12.75">
      <c r="A32" s="29">
        <f t="shared" si="24"/>
        <v>17</v>
      </c>
      <c r="B32" s="83" t="s">
        <v>41</v>
      </c>
      <c r="C32" s="90" t="s">
        <v>62</v>
      </c>
      <c r="D32" s="84" t="s">
        <v>11</v>
      </c>
      <c r="E32" s="73"/>
      <c r="F32" s="54"/>
      <c r="G32" s="54"/>
      <c r="H32" s="30">
        <f t="shared" si="14"/>
        <v>0</v>
      </c>
      <c r="I32" s="30">
        <f t="shared" si="15"/>
        <v>0</v>
      </c>
      <c r="J32" s="54">
        <v>50</v>
      </c>
      <c r="K32" s="54">
        <v>225</v>
      </c>
      <c r="L32" s="30">
        <f t="shared" si="16"/>
        <v>0</v>
      </c>
      <c r="M32" s="30">
        <f t="shared" si="17"/>
        <v>0</v>
      </c>
      <c r="N32" s="54">
        <v>50</v>
      </c>
      <c r="O32" s="54">
        <v>225</v>
      </c>
      <c r="P32" s="30">
        <f t="shared" si="18"/>
        <v>0</v>
      </c>
      <c r="Q32" s="30">
        <f t="shared" si="19"/>
        <v>0</v>
      </c>
      <c r="R32" s="54">
        <v>50</v>
      </c>
      <c r="S32" s="54">
        <v>225</v>
      </c>
      <c r="T32" s="30">
        <f t="shared" si="20"/>
        <v>0</v>
      </c>
      <c r="U32" s="30">
        <f t="shared" si="21"/>
        <v>0</v>
      </c>
      <c r="V32" s="31">
        <f t="shared" si="22"/>
        <v>150</v>
      </c>
      <c r="W32" s="31">
        <f t="shared" si="23"/>
        <v>675</v>
      </c>
      <c r="X32" s="110">
        <f t="shared" si="6"/>
        <v>0</v>
      </c>
      <c r="Y32" s="110">
        <f t="shared" si="7"/>
        <v>0</v>
      </c>
      <c r="AB32" s="54">
        <v>10</v>
      </c>
      <c r="AC32" s="54">
        <v>500</v>
      </c>
      <c r="AE32" s="140">
        <f t="shared" si="12"/>
        <v>50</v>
      </c>
      <c r="AF32" s="140">
        <f t="shared" si="13"/>
        <v>225</v>
      </c>
    </row>
    <row r="33" spans="1:32" s="140" customFormat="1" ht="12.75">
      <c r="A33" s="29">
        <f t="shared" si="24"/>
        <v>18</v>
      </c>
      <c r="B33" s="83" t="s">
        <v>42</v>
      </c>
      <c r="C33" s="90" t="s">
        <v>63</v>
      </c>
      <c r="D33" s="84" t="s">
        <v>11</v>
      </c>
      <c r="E33" s="73"/>
      <c r="F33" s="54"/>
      <c r="G33" s="54"/>
      <c r="H33" s="30">
        <f t="shared" si="14"/>
        <v>0</v>
      </c>
      <c r="I33" s="30">
        <f t="shared" si="15"/>
        <v>0</v>
      </c>
      <c r="J33" s="54">
        <v>50</v>
      </c>
      <c r="K33" s="54">
        <v>225</v>
      </c>
      <c r="L33" s="30">
        <f t="shared" si="16"/>
        <v>0</v>
      </c>
      <c r="M33" s="30">
        <f t="shared" si="17"/>
        <v>0</v>
      </c>
      <c r="N33" s="54">
        <v>50</v>
      </c>
      <c r="O33" s="54">
        <v>225</v>
      </c>
      <c r="P33" s="30">
        <f t="shared" si="18"/>
        <v>0</v>
      </c>
      <c r="Q33" s="30">
        <f t="shared" si="19"/>
        <v>0</v>
      </c>
      <c r="R33" s="54">
        <v>50</v>
      </c>
      <c r="S33" s="54">
        <v>225</v>
      </c>
      <c r="T33" s="30">
        <f t="shared" si="20"/>
        <v>0</v>
      </c>
      <c r="U33" s="30">
        <f t="shared" si="21"/>
        <v>0</v>
      </c>
      <c r="V33" s="31">
        <f t="shared" si="22"/>
        <v>150</v>
      </c>
      <c r="W33" s="31">
        <f t="shared" si="23"/>
        <v>675</v>
      </c>
      <c r="X33" s="110">
        <f t="shared" si="6"/>
        <v>0</v>
      </c>
      <c r="Y33" s="110">
        <f t="shared" si="7"/>
        <v>0</v>
      </c>
      <c r="AB33" s="54">
        <v>10</v>
      </c>
      <c r="AC33" s="54">
        <v>500</v>
      </c>
      <c r="AE33" s="140">
        <f t="shared" si="12"/>
        <v>50</v>
      </c>
      <c r="AF33" s="140">
        <f t="shared" si="13"/>
        <v>225</v>
      </c>
    </row>
    <row r="34" spans="1:32" s="140" customFormat="1" ht="12.75">
      <c r="A34" s="29">
        <f t="shared" si="24"/>
        <v>19</v>
      </c>
      <c r="B34" s="83" t="s">
        <v>43</v>
      </c>
      <c r="C34" s="83" t="s">
        <v>56</v>
      </c>
      <c r="D34" s="84" t="s">
        <v>11</v>
      </c>
      <c r="E34" s="73"/>
      <c r="F34" s="54"/>
      <c r="G34" s="54"/>
      <c r="H34" s="30">
        <f t="shared" si="14"/>
        <v>0</v>
      </c>
      <c r="I34" s="30">
        <f t="shared" si="15"/>
        <v>0</v>
      </c>
      <c r="J34" s="54">
        <v>750</v>
      </c>
      <c r="K34" s="54">
        <v>2700</v>
      </c>
      <c r="L34" s="30">
        <f t="shared" si="16"/>
        <v>0</v>
      </c>
      <c r="M34" s="30">
        <f t="shared" si="17"/>
        <v>0</v>
      </c>
      <c r="N34" s="54">
        <v>750</v>
      </c>
      <c r="O34" s="54">
        <v>2700</v>
      </c>
      <c r="P34" s="30">
        <f t="shared" si="18"/>
        <v>0</v>
      </c>
      <c r="Q34" s="30">
        <f t="shared" si="19"/>
        <v>0</v>
      </c>
      <c r="R34" s="54">
        <v>750</v>
      </c>
      <c r="S34" s="54">
        <v>2700</v>
      </c>
      <c r="T34" s="30">
        <f t="shared" si="20"/>
        <v>0</v>
      </c>
      <c r="U34" s="30">
        <f t="shared" si="21"/>
        <v>0</v>
      </c>
      <c r="V34" s="31">
        <f t="shared" si="22"/>
        <v>2250</v>
      </c>
      <c r="W34" s="31">
        <f t="shared" si="23"/>
        <v>8100</v>
      </c>
      <c r="X34" s="110">
        <f t="shared" si="6"/>
        <v>0</v>
      </c>
      <c r="Y34" s="110">
        <f t="shared" si="7"/>
        <v>0</v>
      </c>
      <c r="AB34" s="54">
        <v>150</v>
      </c>
      <c r="AC34" s="54">
        <v>6000</v>
      </c>
      <c r="AE34" s="140">
        <f t="shared" si="12"/>
        <v>750</v>
      </c>
      <c r="AF34" s="140">
        <f t="shared" si="13"/>
        <v>2700</v>
      </c>
    </row>
    <row r="35" spans="1:32" s="146" customFormat="1" ht="12.75">
      <c r="A35" s="145"/>
      <c r="B35" s="94" t="s">
        <v>25</v>
      </c>
      <c r="C35" s="95" t="s">
        <v>23</v>
      </c>
      <c r="D35" s="74"/>
      <c r="E35" s="73"/>
      <c r="F35" s="96"/>
      <c r="G35" s="96"/>
      <c r="H35" s="30">
        <f>SUM(H36:H37)</f>
        <v>0</v>
      </c>
      <c r="I35" s="30">
        <f>SUM(I36:I37)</f>
        <v>0</v>
      </c>
      <c r="J35" s="96"/>
      <c r="K35" s="96"/>
      <c r="L35" s="30">
        <f>SUM(L36:L37)</f>
        <v>0</v>
      </c>
      <c r="M35" s="30">
        <f>SUM(M36:M37)</f>
        <v>0</v>
      </c>
      <c r="N35" s="96"/>
      <c r="O35" s="96"/>
      <c r="P35" s="30">
        <f>SUM(P36:P37)</f>
        <v>0</v>
      </c>
      <c r="Q35" s="30">
        <f>SUM(Q36:Q37)</f>
        <v>0</v>
      </c>
      <c r="R35" s="96"/>
      <c r="S35" s="96"/>
      <c r="T35" s="30">
        <f>SUM(T36:T37)</f>
        <v>0</v>
      </c>
      <c r="U35" s="30">
        <f>SUM(U36:U37)</f>
        <v>0</v>
      </c>
      <c r="V35" s="31"/>
      <c r="W35" s="31"/>
      <c r="X35" s="110">
        <f t="shared" si="6"/>
        <v>0</v>
      </c>
      <c r="Y35" s="110">
        <f t="shared" si="7"/>
        <v>0</v>
      </c>
      <c r="AE35" s="140">
        <f t="shared" si="12"/>
        <v>0</v>
      </c>
      <c r="AF35" s="140">
        <f t="shared" si="13"/>
        <v>0</v>
      </c>
    </row>
    <row r="36" spans="1:32" ht="12.75">
      <c r="A36" s="29">
        <f>1+A34</f>
        <v>20</v>
      </c>
      <c r="B36" s="83" t="s">
        <v>44</v>
      </c>
      <c r="C36" s="83" t="s">
        <v>14</v>
      </c>
      <c r="D36" s="84" t="s">
        <v>11</v>
      </c>
      <c r="E36" s="73"/>
      <c r="F36" s="55"/>
      <c r="G36" s="55"/>
      <c r="H36" s="30">
        <f>+$E36*F36</f>
        <v>0</v>
      </c>
      <c r="I36" s="30">
        <f>+$E36*G36</f>
        <v>0</v>
      </c>
      <c r="J36" s="55"/>
      <c r="K36" s="55"/>
      <c r="L36" s="30">
        <f t="shared" si="16"/>
        <v>0</v>
      </c>
      <c r="M36" s="30">
        <f t="shared" si="17"/>
        <v>0</v>
      </c>
      <c r="N36" s="55"/>
      <c r="O36" s="55"/>
      <c r="P36" s="30">
        <f t="shared" si="18"/>
        <v>0</v>
      </c>
      <c r="Q36" s="30">
        <f t="shared" si="19"/>
        <v>0</v>
      </c>
      <c r="R36" s="55"/>
      <c r="S36" s="55"/>
      <c r="T36" s="30">
        <f t="shared" si="20"/>
        <v>0</v>
      </c>
      <c r="U36" s="30">
        <f t="shared" si="21"/>
        <v>0</v>
      </c>
      <c r="V36" s="31"/>
      <c r="W36" s="31"/>
      <c r="X36" s="110">
        <f t="shared" si="6"/>
        <v>0</v>
      </c>
      <c r="Y36" s="110">
        <f t="shared" si="7"/>
        <v>0</v>
      </c>
      <c r="AB36" s="17">
        <v>0</v>
      </c>
      <c r="AC36" s="17">
        <v>0</v>
      </c>
      <c r="AE36" s="140">
        <f t="shared" si="12"/>
        <v>0</v>
      </c>
      <c r="AF36" s="140">
        <f t="shared" si="13"/>
        <v>0</v>
      </c>
    </row>
    <row r="37" spans="1:32" ht="12.75">
      <c r="A37" s="29">
        <v>21</v>
      </c>
      <c r="B37" s="83" t="s">
        <v>45</v>
      </c>
      <c r="C37" s="83" t="s">
        <v>24</v>
      </c>
      <c r="D37" s="84" t="s">
        <v>73</v>
      </c>
      <c r="E37" s="73"/>
      <c r="F37" s="55"/>
      <c r="G37" s="55"/>
      <c r="H37" s="30">
        <f>+$E37*F37</f>
        <v>0</v>
      </c>
      <c r="I37" s="30">
        <f>+$E37*G37</f>
        <v>0</v>
      </c>
      <c r="J37" s="55"/>
      <c r="K37" s="55"/>
      <c r="L37" s="30">
        <f t="shared" si="16"/>
        <v>0</v>
      </c>
      <c r="M37" s="30">
        <f t="shared" si="17"/>
        <v>0</v>
      </c>
      <c r="N37" s="55"/>
      <c r="O37" s="55"/>
      <c r="P37" s="30">
        <f t="shared" si="18"/>
        <v>0</v>
      </c>
      <c r="Q37" s="30">
        <f t="shared" si="19"/>
        <v>0</v>
      </c>
      <c r="R37" s="55"/>
      <c r="S37" s="55"/>
      <c r="T37" s="30">
        <f t="shared" si="20"/>
        <v>0</v>
      </c>
      <c r="U37" s="30">
        <f t="shared" si="21"/>
        <v>0</v>
      </c>
      <c r="V37" s="31"/>
      <c r="W37" s="31"/>
      <c r="X37" s="110">
        <f t="shared" si="6"/>
        <v>0</v>
      </c>
      <c r="Y37" s="110">
        <f t="shared" si="7"/>
        <v>0</v>
      </c>
      <c r="AB37" s="17">
        <v>0</v>
      </c>
      <c r="AC37" s="17">
        <v>0</v>
      </c>
      <c r="AE37" s="140">
        <f t="shared" si="12"/>
        <v>0</v>
      </c>
      <c r="AF37" s="140">
        <f t="shared" si="13"/>
        <v>0</v>
      </c>
    </row>
    <row r="38" spans="1:32" s="146" customFormat="1" ht="12.75">
      <c r="A38" s="147"/>
      <c r="B38" s="7" t="s">
        <v>15</v>
      </c>
      <c r="C38" s="95" t="s">
        <v>64</v>
      </c>
      <c r="D38" s="75"/>
      <c r="E38" s="73"/>
      <c r="F38" s="96"/>
      <c r="G38" s="96"/>
      <c r="H38" s="30">
        <f>SUM(H39:H43)</f>
        <v>0</v>
      </c>
      <c r="I38" s="30">
        <f>SUM(I39:I43)</f>
        <v>0</v>
      </c>
      <c r="J38" s="96"/>
      <c r="K38" s="96"/>
      <c r="L38" s="30">
        <f>SUM(L39:L43)</f>
        <v>0</v>
      </c>
      <c r="M38" s="30">
        <f>SUM(M39:M43)</f>
        <v>0</v>
      </c>
      <c r="N38" s="96"/>
      <c r="O38" s="96"/>
      <c r="P38" s="30">
        <f>SUM(P39:P43)</f>
        <v>0</v>
      </c>
      <c r="Q38" s="30">
        <f>SUM(Q39:Q43)</f>
        <v>0</v>
      </c>
      <c r="R38" s="96"/>
      <c r="S38" s="96"/>
      <c r="T38" s="30">
        <f>SUM(T39:T43)</f>
        <v>0</v>
      </c>
      <c r="U38" s="30">
        <f>SUM(U39:U43)</f>
        <v>0</v>
      </c>
      <c r="V38" s="31"/>
      <c r="W38" s="31"/>
      <c r="X38" s="110">
        <f t="shared" si="6"/>
        <v>0</v>
      </c>
      <c r="Y38" s="110">
        <f t="shared" si="7"/>
        <v>0</v>
      </c>
      <c r="AE38" s="140">
        <f t="shared" si="12"/>
        <v>0</v>
      </c>
      <c r="AF38" s="140">
        <f t="shared" si="13"/>
        <v>0</v>
      </c>
    </row>
    <row r="39" spans="1:32" ht="12.75">
      <c r="A39" s="29">
        <v>22</v>
      </c>
      <c r="B39" s="83" t="s">
        <v>46</v>
      </c>
      <c r="C39" s="83" t="s">
        <v>127</v>
      </c>
      <c r="D39" s="84" t="s">
        <v>17</v>
      </c>
      <c r="E39" s="73"/>
      <c r="F39" s="55">
        <v>50</v>
      </c>
      <c r="G39" s="55">
        <v>135</v>
      </c>
      <c r="H39" s="30">
        <f aca="true" t="shared" si="25" ref="H39:I43">+$E39*F39</f>
        <v>0</v>
      </c>
      <c r="I39" s="30">
        <f t="shared" si="25"/>
        <v>0</v>
      </c>
      <c r="J39" s="55">
        <v>50</v>
      </c>
      <c r="K39" s="55">
        <v>135</v>
      </c>
      <c r="L39" s="30">
        <f aca="true" t="shared" si="26" ref="L39:M46">+$E39*J39</f>
        <v>0</v>
      </c>
      <c r="M39" s="30">
        <f t="shared" si="26"/>
        <v>0</v>
      </c>
      <c r="N39" s="55">
        <v>50</v>
      </c>
      <c r="O39" s="55">
        <v>135</v>
      </c>
      <c r="P39" s="30">
        <f aca="true" t="shared" si="27" ref="P39:Q46">+$E39*N39</f>
        <v>0</v>
      </c>
      <c r="Q39" s="30">
        <f t="shared" si="27"/>
        <v>0</v>
      </c>
      <c r="R39" s="55">
        <v>50</v>
      </c>
      <c r="S39" s="55">
        <v>135</v>
      </c>
      <c r="T39" s="30">
        <f aca="true" t="shared" si="28" ref="T39:U46">+$E39*R39</f>
        <v>0</v>
      </c>
      <c r="U39" s="30">
        <f t="shared" si="28"/>
        <v>0</v>
      </c>
      <c r="V39" s="31">
        <f aca="true" t="shared" si="29" ref="V39:W42">F39+J39+N39+R39</f>
        <v>200</v>
      </c>
      <c r="W39" s="31">
        <f t="shared" si="29"/>
        <v>540</v>
      </c>
      <c r="X39" s="110">
        <f t="shared" si="6"/>
        <v>0</v>
      </c>
      <c r="Y39" s="110">
        <f t="shared" si="7"/>
        <v>0</v>
      </c>
      <c r="AB39" s="17">
        <v>10</v>
      </c>
      <c r="AC39" s="17">
        <v>300</v>
      </c>
      <c r="AE39" s="140">
        <f t="shared" si="12"/>
        <v>50</v>
      </c>
      <c r="AF39" s="140">
        <f t="shared" si="13"/>
        <v>135</v>
      </c>
    </row>
    <row r="40" spans="1:32" ht="12.75">
      <c r="A40" s="29">
        <f>A39+1</f>
        <v>23</v>
      </c>
      <c r="B40" s="83" t="s">
        <v>47</v>
      </c>
      <c r="C40" s="83" t="s">
        <v>126</v>
      </c>
      <c r="D40" s="84" t="s">
        <v>17</v>
      </c>
      <c r="E40" s="73"/>
      <c r="F40" s="55">
        <v>50</v>
      </c>
      <c r="G40" s="55">
        <v>135</v>
      </c>
      <c r="H40" s="30">
        <f t="shared" si="25"/>
        <v>0</v>
      </c>
      <c r="I40" s="30">
        <f t="shared" si="25"/>
        <v>0</v>
      </c>
      <c r="J40" s="55">
        <v>50</v>
      </c>
      <c r="K40" s="55">
        <v>135</v>
      </c>
      <c r="L40" s="30">
        <f t="shared" si="26"/>
        <v>0</v>
      </c>
      <c r="M40" s="30">
        <f t="shared" si="26"/>
        <v>0</v>
      </c>
      <c r="N40" s="55">
        <v>50</v>
      </c>
      <c r="O40" s="55">
        <v>135</v>
      </c>
      <c r="P40" s="30">
        <f t="shared" si="27"/>
        <v>0</v>
      </c>
      <c r="Q40" s="30">
        <f t="shared" si="27"/>
        <v>0</v>
      </c>
      <c r="R40" s="55">
        <v>50</v>
      </c>
      <c r="S40" s="55">
        <v>135</v>
      </c>
      <c r="T40" s="30">
        <f t="shared" si="28"/>
        <v>0</v>
      </c>
      <c r="U40" s="30">
        <f t="shared" si="28"/>
        <v>0</v>
      </c>
      <c r="V40" s="31">
        <f t="shared" si="29"/>
        <v>200</v>
      </c>
      <c r="W40" s="31">
        <f t="shared" si="29"/>
        <v>540</v>
      </c>
      <c r="X40" s="110">
        <f t="shared" si="6"/>
        <v>0</v>
      </c>
      <c r="Y40" s="110">
        <f t="shared" si="7"/>
        <v>0</v>
      </c>
      <c r="AB40" s="17">
        <v>10</v>
      </c>
      <c r="AC40" s="17">
        <v>300</v>
      </c>
      <c r="AE40" s="140">
        <f t="shared" si="12"/>
        <v>50</v>
      </c>
      <c r="AF40" s="140">
        <f t="shared" si="13"/>
        <v>135</v>
      </c>
    </row>
    <row r="41" spans="1:32" ht="12.75">
      <c r="A41" s="29">
        <f>A40+1</f>
        <v>24</v>
      </c>
      <c r="B41" s="83" t="s">
        <v>48</v>
      </c>
      <c r="C41" s="83" t="s">
        <v>18</v>
      </c>
      <c r="D41" s="84" t="s">
        <v>17</v>
      </c>
      <c r="E41" s="73"/>
      <c r="F41" s="55">
        <v>500</v>
      </c>
      <c r="G41" s="55">
        <v>1350</v>
      </c>
      <c r="H41" s="30">
        <f t="shared" si="25"/>
        <v>0</v>
      </c>
      <c r="I41" s="30">
        <f t="shared" si="25"/>
        <v>0</v>
      </c>
      <c r="J41" s="55">
        <v>500</v>
      </c>
      <c r="K41" s="55">
        <v>1350</v>
      </c>
      <c r="L41" s="30">
        <f t="shared" si="26"/>
        <v>0</v>
      </c>
      <c r="M41" s="30">
        <f t="shared" si="26"/>
        <v>0</v>
      </c>
      <c r="N41" s="55">
        <v>500</v>
      </c>
      <c r="O41" s="55">
        <v>1350</v>
      </c>
      <c r="P41" s="30">
        <f t="shared" si="27"/>
        <v>0</v>
      </c>
      <c r="Q41" s="30">
        <f t="shared" si="27"/>
        <v>0</v>
      </c>
      <c r="R41" s="55">
        <v>500</v>
      </c>
      <c r="S41" s="55">
        <v>1350</v>
      </c>
      <c r="T41" s="30">
        <f t="shared" si="28"/>
        <v>0</v>
      </c>
      <c r="U41" s="30">
        <f t="shared" si="28"/>
        <v>0</v>
      </c>
      <c r="V41" s="31">
        <f t="shared" si="29"/>
        <v>2000</v>
      </c>
      <c r="W41" s="31">
        <f t="shared" si="29"/>
        <v>5400</v>
      </c>
      <c r="X41" s="110">
        <f t="shared" si="6"/>
        <v>0</v>
      </c>
      <c r="Y41" s="110">
        <f t="shared" si="7"/>
        <v>0</v>
      </c>
      <c r="AB41" s="17">
        <v>100</v>
      </c>
      <c r="AC41" s="17">
        <v>3000</v>
      </c>
      <c r="AE41" s="140">
        <f t="shared" si="12"/>
        <v>500</v>
      </c>
      <c r="AF41" s="140">
        <f t="shared" si="13"/>
        <v>1350</v>
      </c>
    </row>
    <row r="42" spans="1:32" ht="12.75">
      <c r="A42" s="29">
        <f>A41+1</f>
        <v>25</v>
      </c>
      <c r="B42" s="83" t="s">
        <v>49</v>
      </c>
      <c r="C42" s="83" t="s">
        <v>70</v>
      </c>
      <c r="D42" s="84" t="s">
        <v>1</v>
      </c>
      <c r="E42" s="73"/>
      <c r="F42" s="55">
        <v>15</v>
      </c>
      <c r="G42" s="55">
        <v>37.800000000000004</v>
      </c>
      <c r="H42" s="30">
        <f t="shared" si="25"/>
        <v>0</v>
      </c>
      <c r="I42" s="30">
        <f t="shared" si="25"/>
        <v>0</v>
      </c>
      <c r="J42" s="55">
        <v>15</v>
      </c>
      <c r="K42" s="55">
        <v>37.800000000000004</v>
      </c>
      <c r="L42" s="30">
        <f t="shared" si="26"/>
        <v>0</v>
      </c>
      <c r="M42" s="30">
        <f t="shared" si="26"/>
        <v>0</v>
      </c>
      <c r="N42" s="55">
        <v>15</v>
      </c>
      <c r="O42" s="55">
        <v>37.800000000000004</v>
      </c>
      <c r="P42" s="30">
        <f t="shared" si="27"/>
        <v>0</v>
      </c>
      <c r="Q42" s="30">
        <f t="shared" si="27"/>
        <v>0</v>
      </c>
      <c r="R42" s="55">
        <v>15</v>
      </c>
      <c r="S42" s="55">
        <v>37.800000000000004</v>
      </c>
      <c r="T42" s="30">
        <f t="shared" si="28"/>
        <v>0</v>
      </c>
      <c r="U42" s="30">
        <f t="shared" si="28"/>
        <v>0</v>
      </c>
      <c r="V42" s="31">
        <f t="shared" si="29"/>
        <v>60</v>
      </c>
      <c r="W42" s="31">
        <f t="shared" si="29"/>
        <v>151.20000000000002</v>
      </c>
      <c r="X42" s="110">
        <f t="shared" si="6"/>
        <v>0</v>
      </c>
      <c r="Y42" s="110">
        <f t="shared" si="7"/>
        <v>0</v>
      </c>
      <c r="AB42" s="17">
        <v>3</v>
      </c>
      <c r="AC42" s="17">
        <v>84</v>
      </c>
      <c r="AE42" s="140">
        <f t="shared" si="12"/>
        <v>15</v>
      </c>
      <c r="AF42" s="140">
        <f t="shared" si="13"/>
        <v>37.800000000000004</v>
      </c>
    </row>
    <row r="43" spans="1:32" ht="12.75">
      <c r="A43" s="29">
        <v>26</v>
      </c>
      <c r="B43" s="83" t="s">
        <v>66</v>
      </c>
      <c r="C43" s="83" t="s">
        <v>65</v>
      </c>
      <c r="D43" s="84" t="s">
        <v>1</v>
      </c>
      <c r="E43" s="73"/>
      <c r="F43" s="55"/>
      <c r="G43" s="55"/>
      <c r="H43" s="30">
        <f t="shared" si="25"/>
        <v>0</v>
      </c>
      <c r="I43" s="30">
        <f t="shared" si="25"/>
        <v>0</v>
      </c>
      <c r="J43" s="31"/>
      <c r="K43" s="31"/>
      <c r="L43" s="30">
        <f t="shared" si="26"/>
        <v>0</v>
      </c>
      <c r="M43" s="30">
        <f t="shared" si="26"/>
        <v>0</v>
      </c>
      <c r="N43" s="31"/>
      <c r="O43" s="31"/>
      <c r="P43" s="30">
        <f t="shared" si="27"/>
        <v>0</v>
      </c>
      <c r="Q43" s="30">
        <f t="shared" si="27"/>
        <v>0</v>
      </c>
      <c r="R43" s="31"/>
      <c r="S43" s="31"/>
      <c r="T43" s="30">
        <f t="shared" si="28"/>
        <v>0</v>
      </c>
      <c r="U43" s="30">
        <f t="shared" si="28"/>
        <v>0</v>
      </c>
      <c r="V43" s="31"/>
      <c r="W43" s="31"/>
      <c r="X43" s="110">
        <f t="shared" si="6"/>
        <v>0</v>
      </c>
      <c r="Y43" s="110">
        <f t="shared" si="7"/>
        <v>0</v>
      </c>
      <c r="AB43" s="17">
        <v>0</v>
      </c>
      <c r="AC43" s="17">
        <v>0</v>
      </c>
      <c r="AE43" s="140">
        <f t="shared" si="12"/>
        <v>0</v>
      </c>
      <c r="AF43" s="140">
        <f t="shared" si="13"/>
        <v>0</v>
      </c>
    </row>
    <row r="44" spans="1:32" s="146" customFormat="1" ht="12.75">
      <c r="A44" s="147"/>
      <c r="B44" s="7" t="s">
        <v>19</v>
      </c>
      <c r="C44" s="149" t="s">
        <v>67</v>
      </c>
      <c r="D44" s="76"/>
      <c r="E44" s="73"/>
      <c r="F44" s="96"/>
      <c r="G44" s="96"/>
      <c r="H44" s="30">
        <f>SUM(H45:H46)</f>
        <v>0</v>
      </c>
      <c r="I44" s="30">
        <f>SUM(I45:I46)</f>
        <v>0</v>
      </c>
      <c r="J44" s="96"/>
      <c r="K44" s="96"/>
      <c r="L44" s="30">
        <f>SUM(L45:L46)</f>
        <v>0</v>
      </c>
      <c r="M44" s="30">
        <f>SUM(M45:M46)</f>
        <v>0</v>
      </c>
      <c r="N44" s="96"/>
      <c r="O44" s="96"/>
      <c r="P44" s="30">
        <f>SUM(P45:P46)</f>
        <v>0</v>
      </c>
      <c r="Q44" s="30">
        <f>SUM(Q45:Q46)</f>
        <v>0</v>
      </c>
      <c r="R44" s="96"/>
      <c r="S44" s="96"/>
      <c r="T44" s="30">
        <f>SUM(T45:T46)</f>
        <v>0</v>
      </c>
      <c r="U44" s="30">
        <f>SUM(U45:U46)</f>
        <v>0</v>
      </c>
      <c r="V44" s="31"/>
      <c r="W44" s="31"/>
      <c r="X44" s="110">
        <f t="shared" si="6"/>
        <v>0</v>
      </c>
      <c r="Y44" s="110">
        <f t="shared" si="7"/>
        <v>0</v>
      </c>
      <c r="AE44" s="140">
        <f t="shared" si="12"/>
        <v>0</v>
      </c>
      <c r="AF44" s="140">
        <f t="shared" si="13"/>
        <v>0</v>
      </c>
    </row>
    <row r="45" spans="1:32" ht="12.75">
      <c r="A45" s="29">
        <v>27</v>
      </c>
      <c r="B45" s="83" t="s">
        <v>50</v>
      </c>
      <c r="C45" s="83" t="s">
        <v>71</v>
      </c>
      <c r="D45" s="84" t="s">
        <v>17</v>
      </c>
      <c r="E45" s="73"/>
      <c r="F45" s="55"/>
      <c r="G45" s="55"/>
      <c r="H45" s="30">
        <f>+$E45*F45</f>
        <v>0</v>
      </c>
      <c r="I45" s="30">
        <f>+$E45*G45</f>
        <v>0</v>
      </c>
      <c r="J45" s="55"/>
      <c r="K45" s="55"/>
      <c r="L45" s="30">
        <f t="shared" si="26"/>
        <v>0</v>
      </c>
      <c r="M45" s="30">
        <f t="shared" si="26"/>
        <v>0</v>
      </c>
      <c r="N45" s="55"/>
      <c r="O45" s="55"/>
      <c r="P45" s="30">
        <f t="shared" si="27"/>
        <v>0</v>
      </c>
      <c r="Q45" s="30">
        <f t="shared" si="27"/>
        <v>0</v>
      </c>
      <c r="R45" s="55"/>
      <c r="S45" s="55"/>
      <c r="T45" s="30">
        <f t="shared" si="28"/>
        <v>0</v>
      </c>
      <c r="U45" s="30">
        <f t="shared" si="28"/>
        <v>0</v>
      </c>
      <c r="V45" s="31"/>
      <c r="W45" s="31"/>
      <c r="X45" s="110">
        <f t="shared" si="6"/>
        <v>0</v>
      </c>
      <c r="Y45" s="110">
        <f t="shared" si="7"/>
        <v>0</v>
      </c>
      <c r="AB45" s="17">
        <v>0</v>
      </c>
      <c r="AC45" s="17">
        <v>0</v>
      </c>
      <c r="AE45" s="140">
        <f t="shared" si="12"/>
        <v>0</v>
      </c>
      <c r="AF45" s="140">
        <f t="shared" si="13"/>
        <v>0</v>
      </c>
    </row>
    <row r="46" spans="1:32" ht="12.75">
      <c r="A46" s="29">
        <v>28</v>
      </c>
      <c r="B46" s="83" t="s">
        <v>51</v>
      </c>
      <c r="C46" s="83" t="s">
        <v>72</v>
      </c>
      <c r="D46" s="84" t="s">
        <v>17</v>
      </c>
      <c r="E46" s="73"/>
      <c r="F46" s="55"/>
      <c r="G46" s="55"/>
      <c r="H46" s="30">
        <f>+$E46*F46</f>
        <v>0</v>
      </c>
      <c r="I46" s="30">
        <f>+$E46*G46</f>
        <v>0</v>
      </c>
      <c r="J46" s="55"/>
      <c r="K46" s="55"/>
      <c r="L46" s="30">
        <f t="shared" si="26"/>
        <v>0</v>
      </c>
      <c r="M46" s="30">
        <f t="shared" si="26"/>
        <v>0</v>
      </c>
      <c r="N46" s="55"/>
      <c r="O46" s="55"/>
      <c r="P46" s="30">
        <f t="shared" si="27"/>
        <v>0</v>
      </c>
      <c r="Q46" s="30">
        <f t="shared" si="27"/>
        <v>0</v>
      </c>
      <c r="R46" s="55"/>
      <c r="S46" s="55"/>
      <c r="T46" s="30">
        <f t="shared" si="28"/>
        <v>0</v>
      </c>
      <c r="U46" s="30">
        <f t="shared" si="28"/>
        <v>0</v>
      </c>
      <c r="V46" s="31"/>
      <c r="W46" s="31"/>
      <c r="X46" s="110">
        <f t="shared" si="6"/>
        <v>0</v>
      </c>
      <c r="Y46" s="110">
        <f t="shared" si="7"/>
        <v>0</v>
      </c>
      <c r="AB46" s="17">
        <v>0</v>
      </c>
      <c r="AC46" s="17">
        <v>0</v>
      </c>
      <c r="AE46" s="140">
        <f t="shared" si="12"/>
        <v>0</v>
      </c>
      <c r="AF46" s="140">
        <f t="shared" si="13"/>
        <v>0</v>
      </c>
    </row>
    <row r="47" spans="1:32" ht="13.5" customHeight="1">
      <c r="A47" s="150"/>
      <c r="B47" s="100" t="s">
        <v>68</v>
      </c>
      <c r="C47" s="149" t="s">
        <v>20</v>
      </c>
      <c r="D47" s="101"/>
      <c r="E47" s="73"/>
      <c r="F47" s="55"/>
      <c r="G47" s="55"/>
      <c r="H47" s="30">
        <f>SUM(H48:H100)</f>
        <v>0</v>
      </c>
      <c r="I47" s="30">
        <f>SUM(I48:I100)</f>
        <v>0</v>
      </c>
      <c r="J47" s="55"/>
      <c r="K47" s="55"/>
      <c r="L47" s="30">
        <f>SUM(L48:L100)</f>
        <v>0</v>
      </c>
      <c r="M47" s="30">
        <f>SUM(M48:M100)</f>
        <v>0</v>
      </c>
      <c r="N47" s="55"/>
      <c r="O47" s="55"/>
      <c r="P47" s="30">
        <f>SUM(P48:P100)</f>
        <v>0</v>
      </c>
      <c r="Q47" s="30">
        <f>SUM(Q48:Q100)</f>
        <v>0</v>
      </c>
      <c r="R47" s="55"/>
      <c r="S47" s="55"/>
      <c r="T47" s="30">
        <f>SUM(T48:T100)</f>
        <v>0</v>
      </c>
      <c r="U47" s="30">
        <f>SUM(U48:U100)</f>
        <v>0</v>
      </c>
      <c r="V47" s="31"/>
      <c r="W47" s="31"/>
      <c r="X47" s="110">
        <f t="shared" si="6"/>
        <v>0</v>
      </c>
      <c r="Y47" s="110">
        <f t="shared" si="7"/>
        <v>0</v>
      </c>
      <c r="AE47" s="140">
        <f t="shared" si="12"/>
        <v>0</v>
      </c>
      <c r="AF47" s="140">
        <f t="shared" si="13"/>
        <v>0</v>
      </c>
    </row>
    <row r="48" spans="1:32" ht="13.5" customHeight="1">
      <c r="A48" s="29">
        <v>29</v>
      </c>
      <c r="B48" s="83" t="s">
        <v>52</v>
      </c>
      <c r="C48" s="83" t="s">
        <v>128</v>
      </c>
      <c r="D48" s="84" t="s">
        <v>11</v>
      </c>
      <c r="E48" s="73"/>
      <c r="F48" s="55">
        <v>625</v>
      </c>
      <c r="G48" s="55">
        <v>2000</v>
      </c>
      <c r="H48" s="30">
        <f>+$E48*F48</f>
        <v>0</v>
      </c>
      <c r="I48" s="30">
        <f>+$E48*G48</f>
        <v>0</v>
      </c>
      <c r="J48" s="55">
        <v>625</v>
      </c>
      <c r="K48" s="55">
        <v>2000</v>
      </c>
      <c r="L48" s="30">
        <f>+$E48*J48</f>
        <v>0</v>
      </c>
      <c r="M48" s="30">
        <f>+$E48*K48</f>
        <v>0</v>
      </c>
      <c r="N48" s="55">
        <v>625</v>
      </c>
      <c r="O48" s="55">
        <v>2000</v>
      </c>
      <c r="P48" s="30">
        <f>+$E48*N48</f>
        <v>0</v>
      </c>
      <c r="Q48" s="30">
        <f>+$E48*O48</f>
        <v>0</v>
      </c>
      <c r="R48" s="55">
        <v>625</v>
      </c>
      <c r="S48" s="55">
        <v>2000</v>
      </c>
      <c r="T48" s="30">
        <f>+$E48*R48</f>
        <v>0</v>
      </c>
      <c r="U48" s="30">
        <f>+$E48*S48</f>
        <v>0</v>
      </c>
      <c r="V48" s="31">
        <f>F48+J48+N48+R48</f>
        <v>2500</v>
      </c>
      <c r="W48" s="31">
        <f>G48+K48+O48+S48</f>
        <v>8000</v>
      </c>
      <c r="X48" s="110">
        <f t="shared" si="6"/>
        <v>0</v>
      </c>
      <c r="Y48" s="110">
        <f t="shared" si="7"/>
        <v>0</v>
      </c>
      <c r="AB48" s="17">
        <v>125</v>
      </c>
      <c r="AC48" s="17">
        <v>5000</v>
      </c>
      <c r="AE48" s="140">
        <f t="shared" si="12"/>
        <v>625</v>
      </c>
      <c r="AF48" s="140">
        <f t="shared" si="13"/>
        <v>2250</v>
      </c>
    </row>
    <row r="49" spans="1:32" ht="12.75">
      <c r="A49" s="150"/>
      <c r="B49" s="102"/>
      <c r="C49" s="103" t="s">
        <v>143</v>
      </c>
      <c r="D49" s="89"/>
      <c r="E49" s="73"/>
      <c r="F49" s="55"/>
      <c r="G49" s="55"/>
      <c r="H49" s="30"/>
      <c r="I49" s="30"/>
      <c r="J49" s="55"/>
      <c r="K49" s="55"/>
      <c r="L49" s="30"/>
      <c r="M49" s="30"/>
      <c r="N49" s="55"/>
      <c r="O49" s="55"/>
      <c r="P49" s="30"/>
      <c r="Q49" s="30"/>
      <c r="R49" s="55"/>
      <c r="S49" s="55"/>
      <c r="T49" s="30"/>
      <c r="U49" s="30"/>
      <c r="V49" s="31"/>
      <c r="W49" s="31"/>
      <c r="X49" s="110"/>
      <c r="Y49" s="110"/>
      <c r="AE49" s="140">
        <f t="shared" si="12"/>
        <v>0</v>
      </c>
      <c r="AF49" s="140">
        <f t="shared" si="13"/>
        <v>0</v>
      </c>
    </row>
    <row r="50" spans="1:32" ht="12.75">
      <c r="A50" s="150"/>
      <c r="B50" s="102"/>
      <c r="C50" s="104" t="s">
        <v>132</v>
      </c>
      <c r="D50" s="89"/>
      <c r="E50" s="73"/>
      <c r="F50" s="55"/>
      <c r="G50" s="55"/>
      <c r="H50" s="30"/>
      <c r="I50" s="30"/>
      <c r="J50" s="55"/>
      <c r="K50" s="55"/>
      <c r="L50" s="30"/>
      <c r="M50" s="30"/>
      <c r="N50" s="55"/>
      <c r="O50" s="55"/>
      <c r="P50" s="30"/>
      <c r="Q50" s="30"/>
      <c r="R50" s="55"/>
      <c r="S50" s="55"/>
      <c r="T50" s="30"/>
      <c r="U50" s="30"/>
      <c r="V50" s="31"/>
      <c r="W50" s="31"/>
      <c r="X50" s="110"/>
      <c r="Y50" s="110"/>
      <c r="AE50" s="140">
        <f t="shared" si="12"/>
        <v>0</v>
      </c>
      <c r="AF50" s="140">
        <f t="shared" si="13"/>
        <v>0</v>
      </c>
    </row>
    <row r="51" spans="1:32" ht="12.75">
      <c r="A51" s="150"/>
      <c r="B51" s="102"/>
      <c r="C51" s="104" t="s">
        <v>133</v>
      </c>
      <c r="D51" s="89"/>
      <c r="E51" s="73"/>
      <c r="F51" s="55"/>
      <c r="G51" s="55"/>
      <c r="H51" s="30"/>
      <c r="I51" s="30"/>
      <c r="J51" s="55"/>
      <c r="K51" s="55"/>
      <c r="L51" s="30"/>
      <c r="M51" s="30"/>
      <c r="N51" s="55"/>
      <c r="O51" s="55"/>
      <c r="P51" s="30"/>
      <c r="Q51" s="30"/>
      <c r="R51" s="55"/>
      <c r="S51" s="55"/>
      <c r="T51" s="30"/>
      <c r="U51" s="30"/>
      <c r="V51" s="31"/>
      <c r="W51" s="31"/>
      <c r="X51" s="110"/>
      <c r="Y51" s="110"/>
      <c r="AE51" s="140">
        <f t="shared" si="12"/>
        <v>0</v>
      </c>
      <c r="AF51" s="140">
        <f t="shared" si="13"/>
        <v>0</v>
      </c>
    </row>
    <row r="52" spans="1:32" ht="12.75">
      <c r="A52" s="150"/>
      <c r="B52" s="102"/>
      <c r="C52" s="104" t="s">
        <v>134</v>
      </c>
      <c r="D52" s="89"/>
      <c r="E52" s="73"/>
      <c r="F52" s="55"/>
      <c r="G52" s="55"/>
      <c r="H52" s="30"/>
      <c r="I52" s="30"/>
      <c r="J52" s="55"/>
      <c r="K52" s="55"/>
      <c r="L52" s="30"/>
      <c r="M52" s="30"/>
      <c r="N52" s="55"/>
      <c r="O52" s="55"/>
      <c r="P52" s="30"/>
      <c r="Q52" s="30"/>
      <c r="R52" s="55"/>
      <c r="S52" s="55"/>
      <c r="T52" s="30"/>
      <c r="U52" s="30"/>
      <c r="V52" s="31"/>
      <c r="W52" s="31"/>
      <c r="X52" s="110"/>
      <c r="Y52" s="110"/>
      <c r="AE52" s="140">
        <f t="shared" si="12"/>
        <v>0</v>
      </c>
      <c r="AF52" s="140">
        <f t="shared" si="13"/>
        <v>0</v>
      </c>
    </row>
    <row r="53" spans="1:32" ht="12.75">
      <c r="A53" s="150"/>
      <c r="B53" s="102"/>
      <c r="C53" s="104" t="s">
        <v>83</v>
      </c>
      <c r="D53" s="89"/>
      <c r="E53" s="73"/>
      <c r="F53" s="55"/>
      <c r="G53" s="55"/>
      <c r="H53" s="30"/>
      <c r="I53" s="30"/>
      <c r="J53" s="55"/>
      <c r="K53" s="55"/>
      <c r="L53" s="30"/>
      <c r="M53" s="30"/>
      <c r="N53" s="55"/>
      <c r="O53" s="55"/>
      <c r="P53" s="30"/>
      <c r="Q53" s="30"/>
      <c r="R53" s="55"/>
      <c r="S53" s="55"/>
      <c r="T53" s="30"/>
      <c r="U53" s="30"/>
      <c r="V53" s="31"/>
      <c r="W53" s="31"/>
      <c r="X53" s="110"/>
      <c r="Y53" s="110"/>
      <c r="AE53" s="140">
        <f t="shared" si="12"/>
        <v>0</v>
      </c>
      <c r="AF53" s="140">
        <f t="shared" si="13"/>
        <v>0</v>
      </c>
    </row>
    <row r="54" spans="1:32" ht="12.75">
      <c r="A54" s="150"/>
      <c r="B54" s="102"/>
      <c r="C54" s="151" t="s">
        <v>135</v>
      </c>
      <c r="D54" s="89"/>
      <c r="E54" s="73"/>
      <c r="F54" s="55"/>
      <c r="G54" s="55"/>
      <c r="H54" s="30"/>
      <c r="I54" s="30"/>
      <c r="J54" s="55"/>
      <c r="K54" s="55"/>
      <c r="L54" s="30"/>
      <c r="M54" s="30"/>
      <c r="N54" s="55"/>
      <c r="O54" s="55"/>
      <c r="P54" s="30"/>
      <c r="Q54" s="30"/>
      <c r="R54" s="55"/>
      <c r="S54" s="55"/>
      <c r="T54" s="30"/>
      <c r="U54" s="30"/>
      <c r="V54" s="31"/>
      <c r="W54" s="31"/>
      <c r="X54" s="110"/>
      <c r="Y54" s="110"/>
      <c r="AE54" s="140">
        <f t="shared" si="12"/>
        <v>0</v>
      </c>
      <c r="AF54" s="140">
        <f t="shared" si="13"/>
        <v>0</v>
      </c>
    </row>
    <row r="55" spans="1:32" ht="12.75">
      <c r="A55" s="150"/>
      <c r="B55" s="102"/>
      <c r="C55" s="104" t="s">
        <v>80</v>
      </c>
      <c r="D55" s="89"/>
      <c r="E55" s="73"/>
      <c r="F55" s="55"/>
      <c r="G55" s="55"/>
      <c r="H55" s="30"/>
      <c r="I55" s="30"/>
      <c r="J55" s="55"/>
      <c r="K55" s="55"/>
      <c r="L55" s="30"/>
      <c r="M55" s="30"/>
      <c r="N55" s="55"/>
      <c r="O55" s="55"/>
      <c r="P55" s="30"/>
      <c r="Q55" s="30"/>
      <c r="R55" s="55"/>
      <c r="S55" s="55"/>
      <c r="T55" s="30"/>
      <c r="U55" s="30"/>
      <c r="V55" s="31"/>
      <c r="W55" s="31"/>
      <c r="X55" s="110"/>
      <c r="Y55" s="110"/>
      <c r="AE55" s="140">
        <f t="shared" si="12"/>
        <v>0</v>
      </c>
      <c r="AF55" s="140">
        <f t="shared" si="13"/>
        <v>0</v>
      </c>
    </row>
    <row r="56" spans="1:32" ht="12.75">
      <c r="A56" s="29">
        <v>30</v>
      </c>
      <c r="B56" s="83" t="s">
        <v>53</v>
      </c>
      <c r="C56" s="83" t="s">
        <v>129</v>
      </c>
      <c r="D56" s="84" t="s">
        <v>11</v>
      </c>
      <c r="E56" s="73"/>
      <c r="F56" s="55">
        <v>250</v>
      </c>
      <c r="G56" s="55">
        <v>1500</v>
      </c>
      <c r="H56" s="30">
        <f>+$E56*F56</f>
        <v>0</v>
      </c>
      <c r="I56" s="30">
        <f>+$E56*G56</f>
        <v>0</v>
      </c>
      <c r="J56" s="55">
        <v>250</v>
      </c>
      <c r="K56" s="55">
        <v>1500</v>
      </c>
      <c r="L56" s="30">
        <f>+$E56*J56</f>
        <v>0</v>
      </c>
      <c r="M56" s="30">
        <f>+$E56*K56</f>
        <v>0</v>
      </c>
      <c r="N56" s="55">
        <v>250</v>
      </c>
      <c r="O56" s="55">
        <v>1500</v>
      </c>
      <c r="P56" s="30">
        <f>+$E56*N56</f>
        <v>0</v>
      </c>
      <c r="Q56" s="30">
        <f>+$E56*O56</f>
        <v>0</v>
      </c>
      <c r="R56" s="55">
        <v>250</v>
      </c>
      <c r="S56" s="55">
        <v>1500</v>
      </c>
      <c r="T56" s="30">
        <f>+$E56*R56</f>
        <v>0</v>
      </c>
      <c r="U56" s="30">
        <f>+$E56*S56</f>
        <v>0</v>
      </c>
      <c r="V56" s="31">
        <f>F56+J56+N56+R56</f>
        <v>1000</v>
      </c>
      <c r="W56" s="31">
        <f>G56+K56+O56+S56</f>
        <v>6000</v>
      </c>
      <c r="X56" s="110">
        <f>+H56+L56+P56+T56</f>
        <v>0</v>
      </c>
      <c r="Y56" s="110">
        <f>+I56+M56+Q56+U56</f>
        <v>0</v>
      </c>
      <c r="AB56" s="17">
        <v>50</v>
      </c>
      <c r="AC56" s="17">
        <v>3500</v>
      </c>
      <c r="AE56" s="140">
        <f t="shared" si="12"/>
        <v>250</v>
      </c>
      <c r="AF56" s="140">
        <f t="shared" si="13"/>
        <v>1575</v>
      </c>
    </row>
    <row r="57" spans="1:32" ht="12.75">
      <c r="A57" s="150"/>
      <c r="B57" s="102"/>
      <c r="C57" s="103" t="s">
        <v>144</v>
      </c>
      <c r="D57" s="89"/>
      <c r="E57" s="73"/>
      <c r="F57" s="55"/>
      <c r="G57" s="55"/>
      <c r="H57" s="30"/>
      <c r="I57" s="30"/>
      <c r="J57" s="55"/>
      <c r="K57" s="55"/>
      <c r="L57" s="30"/>
      <c r="M57" s="30"/>
      <c r="N57" s="55"/>
      <c r="O57" s="55"/>
      <c r="P57" s="30"/>
      <c r="Q57" s="30"/>
      <c r="R57" s="55"/>
      <c r="S57" s="55"/>
      <c r="T57" s="30"/>
      <c r="U57" s="30"/>
      <c r="V57" s="31"/>
      <c r="W57" s="31"/>
      <c r="X57" s="110"/>
      <c r="Y57" s="110"/>
      <c r="AE57" s="140">
        <f t="shared" si="12"/>
        <v>0</v>
      </c>
      <c r="AF57" s="140">
        <f t="shared" si="13"/>
        <v>0</v>
      </c>
    </row>
    <row r="58" spans="1:32" ht="12.75">
      <c r="A58" s="150"/>
      <c r="B58" s="102"/>
      <c r="C58" s="104" t="s">
        <v>132</v>
      </c>
      <c r="D58" s="89"/>
      <c r="E58" s="73"/>
      <c r="F58" s="55"/>
      <c r="G58" s="55"/>
      <c r="H58" s="30"/>
      <c r="I58" s="30"/>
      <c r="J58" s="55"/>
      <c r="K58" s="55"/>
      <c r="L58" s="30"/>
      <c r="M58" s="30"/>
      <c r="N58" s="55"/>
      <c r="O58" s="55"/>
      <c r="P58" s="30"/>
      <c r="Q58" s="30"/>
      <c r="R58" s="55"/>
      <c r="S58" s="55"/>
      <c r="T58" s="30"/>
      <c r="U58" s="30"/>
      <c r="V58" s="31"/>
      <c r="W58" s="31"/>
      <c r="X58" s="110"/>
      <c r="Y58" s="110"/>
      <c r="AE58" s="140">
        <f t="shared" si="12"/>
        <v>0</v>
      </c>
      <c r="AF58" s="140">
        <f t="shared" si="13"/>
        <v>0</v>
      </c>
    </row>
    <row r="59" spans="1:32" ht="12.75">
      <c r="A59" s="150"/>
      <c r="B59" s="102"/>
      <c r="C59" s="104" t="s">
        <v>133</v>
      </c>
      <c r="D59" s="89"/>
      <c r="E59" s="73"/>
      <c r="F59" s="55"/>
      <c r="G59" s="55"/>
      <c r="H59" s="30"/>
      <c r="I59" s="30"/>
      <c r="J59" s="55"/>
      <c r="K59" s="55"/>
      <c r="L59" s="30"/>
      <c r="M59" s="30"/>
      <c r="N59" s="55"/>
      <c r="O59" s="55"/>
      <c r="P59" s="30"/>
      <c r="Q59" s="30"/>
      <c r="R59" s="55"/>
      <c r="S59" s="55"/>
      <c r="T59" s="30"/>
      <c r="U59" s="30"/>
      <c r="V59" s="31"/>
      <c r="W59" s="31"/>
      <c r="X59" s="110"/>
      <c r="Y59" s="110"/>
      <c r="AE59" s="140">
        <f t="shared" si="12"/>
        <v>0</v>
      </c>
      <c r="AF59" s="140">
        <f t="shared" si="13"/>
        <v>0</v>
      </c>
    </row>
    <row r="60" spans="1:32" ht="12.75">
      <c r="A60" s="150"/>
      <c r="B60" s="102"/>
      <c r="C60" s="104" t="s">
        <v>134</v>
      </c>
      <c r="D60" s="89"/>
      <c r="E60" s="73"/>
      <c r="F60" s="55"/>
      <c r="G60" s="55"/>
      <c r="H60" s="30"/>
      <c r="I60" s="30"/>
      <c r="J60" s="55"/>
      <c r="K60" s="55"/>
      <c r="L60" s="30"/>
      <c r="M60" s="30"/>
      <c r="N60" s="55"/>
      <c r="O60" s="55"/>
      <c r="P60" s="30"/>
      <c r="Q60" s="30"/>
      <c r="R60" s="55"/>
      <c r="S60" s="55"/>
      <c r="T60" s="30"/>
      <c r="U60" s="30"/>
      <c r="V60" s="31"/>
      <c r="W60" s="31"/>
      <c r="X60" s="110"/>
      <c r="Y60" s="110"/>
      <c r="AE60" s="140">
        <f t="shared" si="12"/>
        <v>0</v>
      </c>
      <c r="AF60" s="140">
        <f t="shared" si="13"/>
        <v>0</v>
      </c>
    </row>
    <row r="61" spans="1:32" ht="12.75">
      <c r="A61" s="150"/>
      <c r="B61" s="102"/>
      <c r="C61" s="104" t="s">
        <v>83</v>
      </c>
      <c r="D61" s="89"/>
      <c r="E61" s="73"/>
      <c r="F61" s="55"/>
      <c r="G61" s="55"/>
      <c r="H61" s="30"/>
      <c r="I61" s="30"/>
      <c r="J61" s="55"/>
      <c r="K61" s="55"/>
      <c r="L61" s="30"/>
      <c r="M61" s="30"/>
      <c r="N61" s="55"/>
      <c r="O61" s="55"/>
      <c r="P61" s="30"/>
      <c r="Q61" s="30"/>
      <c r="R61" s="55"/>
      <c r="S61" s="55"/>
      <c r="T61" s="30"/>
      <c r="U61" s="30"/>
      <c r="V61" s="31"/>
      <c r="W61" s="31"/>
      <c r="X61" s="110"/>
      <c r="Y61" s="110"/>
      <c r="AE61" s="140">
        <f t="shared" si="12"/>
        <v>0</v>
      </c>
      <c r="AF61" s="140">
        <f t="shared" si="13"/>
        <v>0</v>
      </c>
    </row>
    <row r="62" spans="1:32" ht="12.75">
      <c r="A62" s="150"/>
      <c r="B62" s="102"/>
      <c r="C62" s="151" t="s">
        <v>135</v>
      </c>
      <c r="D62" s="89"/>
      <c r="E62" s="73"/>
      <c r="F62" s="55"/>
      <c r="G62" s="55"/>
      <c r="H62" s="30"/>
      <c r="I62" s="30"/>
      <c r="J62" s="55"/>
      <c r="K62" s="55"/>
      <c r="L62" s="30"/>
      <c r="M62" s="30"/>
      <c r="N62" s="55"/>
      <c r="O62" s="55"/>
      <c r="P62" s="30"/>
      <c r="Q62" s="30"/>
      <c r="R62" s="55"/>
      <c r="S62" s="55"/>
      <c r="T62" s="30"/>
      <c r="U62" s="30"/>
      <c r="V62" s="31"/>
      <c r="W62" s="31"/>
      <c r="X62" s="110"/>
      <c r="Y62" s="110"/>
      <c r="AE62" s="140">
        <f t="shared" si="12"/>
        <v>0</v>
      </c>
      <c r="AF62" s="140">
        <f t="shared" si="13"/>
        <v>0</v>
      </c>
    </row>
    <row r="63" spans="1:32" ht="12.75">
      <c r="A63" s="150"/>
      <c r="B63" s="102"/>
      <c r="C63" s="104" t="s">
        <v>80</v>
      </c>
      <c r="D63" s="89"/>
      <c r="E63" s="73"/>
      <c r="F63" s="55"/>
      <c r="G63" s="55"/>
      <c r="H63" s="30"/>
      <c r="I63" s="30"/>
      <c r="J63" s="55"/>
      <c r="K63" s="55"/>
      <c r="L63" s="30"/>
      <c r="M63" s="30"/>
      <c r="N63" s="55"/>
      <c r="O63" s="55"/>
      <c r="P63" s="30"/>
      <c r="Q63" s="30"/>
      <c r="R63" s="55"/>
      <c r="S63" s="55"/>
      <c r="T63" s="30"/>
      <c r="U63" s="30"/>
      <c r="V63" s="31"/>
      <c r="W63" s="31"/>
      <c r="X63" s="110"/>
      <c r="Y63" s="110"/>
      <c r="AE63" s="140">
        <f t="shared" si="12"/>
        <v>0</v>
      </c>
      <c r="AF63" s="140">
        <f t="shared" si="13"/>
        <v>0</v>
      </c>
    </row>
    <row r="64" spans="1:32" ht="12.75">
      <c r="A64" s="29">
        <v>31</v>
      </c>
      <c r="B64" s="83" t="s">
        <v>55</v>
      </c>
      <c r="C64" s="83" t="s">
        <v>130</v>
      </c>
      <c r="D64" s="84" t="s">
        <v>11</v>
      </c>
      <c r="E64" s="73"/>
      <c r="F64" s="55">
        <v>250</v>
      </c>
      <c r="G64" s="55">
        <v>1000</v>
      </c>
      <c r="H64" s="30">
        <f>+$E64*F64</f>
        <v>0</v>
      </c>
      <c r="I64" s="30">
        <f>+$E64*G64</f>
        <v>0</v>
      </c>
      <c r="J64" s="55">
        <v>250</v>
      </c>
      <c r="K64" s="55">
        <v>1000</v>
      </c>
      <c r="L64" s="30">
        <f>+$E64*J64</f>
        <v>0</v>
      </c>
      <c r="M64" s="30">
        <f>+$E64*K64</f>
        <v>0</v>
      </c>
      <c r="N64" s="55">
        <v>250</v>
      </c>
      <c r="O64" s="55">
        <v>1000</v>
      </c>
      <c r="P64" s="30">
        <f>+$E64*N64</f>
        <v>0</v>
      </c>
      <c r="Q64" s="30">
        <f>+$E64*O64</f>
        <v>0</v>
      </c>
      <c r="R64" s="55">
        <v>250</v>
      </c>
      <c r="S64" s="55">
        <v>1000</v>
      </c>
      <c r="T64" s="30">
        <f>+$E64*R64</f>
        <v>0</v>
      </c>
      <c r="U64" s="30">
        <f>+$E64*S64</f>
        <v>0</v>
      </c>
      <c r="V64" s="31">
        <f>F64+J64+N64+R64</f>
        <v>1000</v>
      </c>
      <c r="W64" s="31">
        <f>G64+K64+O64+S64</f>
        <v>4000</v>
      </c>
      <c r="X64" s="110">
        <f>+H64+L64+P64+T64</f>
        <v>0</v>
      </c>
      <c r="Y64" s="110">
        <f>+I64+M64+Q64+U64</f>
        <v>0</v>
      </c>
      <c r="AB64" s="17">
        <v>50</v>
      </c>
      <c r="AC64" s="17">
        <v>2500</v>
      </c>
      <c r="AE64" s="140">
        <f t="shared" si="12"/>
        <v>250</v>
      </c>
      <c r="AF64" s="140">
        <f t="shared" si="13"/>
        <v>1125</v>
      </c>
    </row>
    <row r="65" spans="1:32" ht="12.75">
      <c r="A65" s="150"/>
      <c r="B65" s="102"/>
      <c r="C65" s="103" t="s">
        <v>145</v>
      </c>
      <c r="D65" s="89"/>
      <c r="E65" s="73"/>
      <c r="F65" s="55"/>
      <c r="G65" s="55"/>
      <c r="H65" s="30"/>
      <c r="I65" s="30"/>
      <c r="J65" s="55"/>
      <c r="K65" s="55"/>
      <c r="L65" s="30"/>
      <c r="M65" s="30"/>
      <c r="N65" s="55"/>
      <c r="O65" s="55"/>
      <c r="P65" s="30"/>
      <c r="Q65" s="30"/>
      <c r="R65" s="55"/>
      <c r="S65" s="55"/>
      <c r="T65" s="30"/>
      <c r="U65" s="30"/>
      <c r="V65" s="31"/>
      <c r="W65" s="31"/>
      <c r="X65" s="110"/>
      <c r="Y65" s="110"/>
      <c r="AE65" s="140">
        <f t="shared" si="12"/>
        <v>0</v>
      </c>
      <c r="AF65" s="140">
        <f t="shared" si="13"/>
        <v>0</v>
      </c>
    </row>
    <row r="66" spans="1:32" ht="12.75">
      <c r="A66" s="150"/>
      <c r="B66" s="102"/>
      <c r="C66" s="104" t="s">
        <v>132</v>
      </c>
      <c r="D66" s="89"/>
      <c r="E66" s="73"/>
      <c r="F66" s="55"/>
      <c r="G66" s="55"/>
      <c r="H66" s="30"/>
      <c r="I66" s="30"/>
      <c r="J66" s="55"/>
      <c r="K66" s="55"/>
      <c r="L66" s="30"/>
      <c r="M66" s="30"/>
      <c r="N66" s="55"/>
      <c r="O66" s="55"/>
      <c r="P66" s="30"/>
      <c r="Q66" s="30"/>
      <c r="R66" s="55"/>
      <c r="S66" s="55"/>
      <c r="T66" s="30"/>
      <c r="U66" s="30"/>
      <c r="V66" s="31"/>
      <c r="W66" s="31"/>
      <c r="X66" s="110"/>
      <c r="Y66" s="110"/>
      <c r="AE66" s="140">
        <f t="shared" si="12"/>
        <v>0</v>
      </c>
      <c r="AF66" s="140">
        <f t="shared" si="13"/>
        <v>0</v>
      </c>
    </row>
    <row r="67" spans="1:32" ht="12.75">
      <c r="A67" s="150"/>
      <c r="B67" s="102"/>
      <c r="C67" s="104" t="s">
        <v>133</v>
      </c>
      <c r="D67" s="89"/>
      <c r="E67" s="73"/>
      <c r="F67" s="55"/>
      <c r="G67" s="55"/>
      <c r="H67" s="30"/>
      <c r="I67" s="30"/>
      <c r="J67" s="55"/>
      <c r="K67" s="55"/>
      <c r="L67" s="30"/>
      <c r="M67" s="30"/>
      <c r="N67" s="55"/>
      <c r="O67" s="55"/>
      <c r="P67" s="30"/>
      <c r="Q67" s="30"/>
      <c r="R67" s="55"/>
      <c r="S67" s="55"/>
      <c r="T67" s="30"/>
      <c r="U67" s="30"/>
      <c r="V67" s="31"/>
      <c r="W67" s="31"/>
      <c r="X67" s="110"/>
      <c r="Y67" s="110"/>
      <c r="AE67" s="140">
        <f t="shared" si="12"/>
        <v>0</v>
      </c>
      <c r="AF67" s="140">
        <f t="shared" si="13"/>
        <v>0</v>
      </c>
    </row>
    <row r="68" spans="1:32" ht="12.75">
      <c r="A68" s="150"/>
      <c r="B68" s="102"/>
      <c r="C68" s="104" t="s">
        <v>134</v>
      </c>
      <c r="D68" s="89"/>
      <c r="E68" s="73"/>
      <c r="F68" s="55"/>
      <c r="G68" s="55"/>
      <c r="H68" s="30"/>
      <c r="I68" s="30"/>
      <c r="J68" s="55"/>
      <c r="K68" s="55"/>
      <c r="L68" s="30"/>
      <c r="M68" s="30"/>
      <c r="N68" s="55"/>
      <c r="O68" s="55"/>
      <c r="P68" s="30"/>
      <c r="Q68" s="30"/>
      <c r="R68" s="55"/>
      <c r="S68" s="55"/>
      <c r="T68" s="30"/>
      <c r="U68" s="30"/>
      <c r="V68" s="31"/>
      <c r="W68" s="31"/>
      <c r="X68" s="110"/>
      <c r="Y68" s="110"/>
      <c r="AE68" s="140">
        <f t="shared" si="12"/>
        <v>0</v>
      </c>
      <c r="AF68" s="140">
        <f t="shared" si="13"/>
        <v>0</v>
      </c>
    </row>
    <row r="69" spans="1:32" ht="12.75">
      <c r="A69" s="150"/>
      <c r="B69" s="102"/>
      <c r="C69" s="104" t="s">
        <v>83</v>
      </c>
      <c r="D69" s="89"/>
      <c r="E69" s="73"/>
      <c r="F69" s="55"/>
      <c r="G69" s="55"/>
      <c r="H69" s="30"/>
      <c r="I69" s="30"/>
      <c r="J69" s="55"/>
      <c r="K69" s="55"/>
      <c r="L69" s="30"/>
      <c r="M69" s="30"/>
      <c r="N69" s="55"/>
      <c r="O69" s="55"/>
      <c r="P69" s="30"/>
      <c r="Q69" s="30"/>
      <c r="R69" s="55"/>
      <c r="S69" s="55"/>
      <c r="T69" s="30"/>
      <c r="U69" s="30"/>
      <c r="V69" s="31"/>
      <c r="W69" s="31"/>
      <c r="X69" s="110"/>
      <c r="Y69" s="110"/>
      <c r="AE69" s="140">
        <f t="shared" si="12"/>
        <v>0</v>
      </c>
      <c r="AF69" s="140">
        <f t="shared" si="13"/>
        <v>0</v>
      </c>
    </row>
    <row r="70" spans="1:32" ht="12.75">
      <c r="A70" s="150"/>
      <c r="B70" s="102"/>
      <c r="C70" s="151" t="s">
        <v>135</v>
      </c>
      <c r="D70" s="89"/>
      <c r="E70" s="73"/>
      <c r="F70" s="55"/>
      <c r="G70" s="55"/>
      <c r="H70" s="30"/>
      <c r="I70" s="30"/>
      <c r="J70" s="55"/>
      <c r="K70" s="55"/>
      <c r="L70" s="30"/>
      <c r="M70" s="30"/>
      <c r="N70" s="55"/>
      <c r="O70" s="55"/>
      <c r="P70" s="30"/>
      <c r="Q70" s="30"/>
      <c r="R70" s="55"/>
      <c r="S70" s="55"/>
      <c r="T70" s="30"/>
      <c r="U70" s="30"/>
      <c r="V70" s="31"/>
      <c r="W70" s="31"/>
      <c r="X70" s="110"/>
      <c r="Y70" s="110"/>
      <c r="AE70" s="140">
        <f t="shared" si="12"/>
        <v>0</v>
      </c>
      <c r="AF70" s="140">
        <f t="shared" si="13"/>
        <v>0</v>
      </c>
    </row>
    <row r="71" spans="1:32" ht="12.75">
      <c r="A71" s="150"/>
      <c r="B71" s="102"/>
      <c r="C71" s="104" t="s">
        <v>80</v>
      </c>
      <c r="D71" s="89"/>
      <c r="E71" s="73"/>
      <c r="F71" s="55"/>
      <c r="G71" s="55"/>
      <c r="H71" s="30"/>
      <c r="I71" s="30"/>
      <c r="J71" s="55"/>
      <c r="K71" s="55"/>
      <c r="L71" s="30"/>
      <c r="M71" s="30"/>
      <c r="N71" s="55"/>
      <c r="O71" s="55"/>
      <c r="P71" s="30"/>
      <c r="Q71" s="30"/>
      <c r="R71" s="55"/>
      <c r="S71" s="55"/>
      <c r="T71" s="30"/>
      <c r="U71" s="30"/>
      <c r="V71" s="31"/>
      <c r="W71" s="31"/>
      <c r="X71" s="110"/>
      <c r="Y71" s="110"/>
      <c r="AE71" s="140">
        <f t="shared" si="12"/>
        <v>0</v>
      </c>
      <c r="AF71" s="140">
        <f t="shared" si="13"/>
        <v>0</v>
      </c>
    </row>
    <row r="72" spans="1:32" ht="12.75" customHeight="1">
      <c r="A72" s="29">
        <v>32</v>
      </c>
      <c r="B72" s="83" t="s">
        <v>74</v>
      </c>
      <c r="C72" s="83" t="s">
        <v>140</v>
      </c>
      <c r="D72" s="84" t="s">
        <v>11</v>
      </c>
      <c r="E72" s="73"/>
      <c r="F72" s="55">
        <v>625</v>
      </c>
      <c r="G72" s="55">
        <v>2000</v>
      </c>
      <c r="H72" s="30">
        <f>+$E72*F72</f>
        <v>0</v>
      </c>
      <c r="I72" s="30">
        <f>+$E72*G72</f>
        <v>0</v>
      </c>
      <c r="J72" s="55">
        <v>625</v>
      </c>
      <c r="K72" s="55">
        <v>2000</v>
      </c>
      <c r="L72" s="30">
        <f>+$E72*J72</f>
        <v>0</v>
      </c>
      <c r="M72" s="30">
        <f>+$E72*K72</f>
        <v>0</v>
      </c>
      <c r="N72" s="55">
        <v>625</v>
      </c>
      <c r="O72" s="55">
        <v>2000</v>
      </c>
      <c r="P72" s="30">
        <f>+$E72*N72</f>
        <v>0</v>
      </c>
      <c r="Q72" s="30">
        <f>+$E72*O72</f>
        <v>0</v>
      </c>
      <c r="R72" s="55">
        <v>625</v>
      </c>
      <c r="S72" s="55">
        <v>2000</v>
      </c>
      <c r="T72" s="30">
        <f>+$E72*R72</f>
        <v>0</v>
      </c>
      <c r="U72" s="30">
        <f>+$E72*S72</f>
        <v>0</v>
      </c>
      <c r="V72" s="31">
        <f>F72+J72+N72+R72</f>
        <v>2500</v>
      </c>
      <c r="W72" s="31">
        <f>G72+K72+O72+S72</f>
        <v>8000</v>
      </c>
      <c r="X72" s="110">
        <f>+H72+L72+P72+T72</f>
        <v>0</v>
      </c>
      <c r="Y72" s="110">
        <f>+I72+M72+Q72+U72</f>
        <v>0</v>
      </c>
      <c r="AB72" s="17">
        <v>125</v>
      </c>
      <c r="AC72" s="17">
        <v>5000</v>
      </c>
      <c r="AE72" s="140">
        <f t="shared" si="12"/>
        <v>625</v>
      </c>
      <c r="AF72" s="140">
        <f t="shared" si="13"/>
        <v>2250</v>
      </c>
    </row>
    <row r="73" spans="1:32" ht="12.75">
      <c r="A73" s="150"/>
      <c r="B73" s="102"/>
      <c r="C73" s="103" t="s">
        <v>146</v>
      </c>
      <c r="D73" s="89"/>
      <c r="E73" s="73"/>
      <c r="F73" s="55"/>
      <c r="G73" s="55"/>
      <c r="H73" s="30"/>
      <c r="I73" s="30"/>
      <c r="J73" s="55"/>
      <c r="K73" s="55"/>
      <c r="L73" s="30"/>
      <c r="M73" s="30"/>
      <c r="N73" s="55"/>
      <c r="O73" s="55"/>
      <c r="P73" s="30"/>
      <c r="Q73" s="30"/>
      <c r="R73" s="55"/>
      <c r="S73" s="55"/>
      <c r="T73" s="30"/>
      <c r="U73" s="30"/>
      <c r="V73" s="31"/>
      <c r="W73" s="31"/>
      <c r="X73" s="110"/>
      <c r="Y73" s="110"/>
      <c r="AE73" s="140">
        <f t="shared" si="12"/>
        <v>0</v>
      </c>
      <c r="AF73" s="140">
        <f t="shared" si="13"/>
        <v>0</v>
      </c>
    </row>
    <row r="74" spans="1:32" ht="12.75">
      <c r="A74" s="150"/>
      <c r="B74" s="102"/>
      <c r="C74" s="104" t="s">
        <v>87</v>
      </c>
      <c r="D74" s="89"/>
      <c r="E74" s="73"/>
      <c r="F74" s="55"/>
      <c r="G74" s="55"/>
      <c r="H74" s="30"/>
      <c r="I74" s="30"/>
      <c r="J74" s="55"/>
      <c r="K74" s="55"/>
      <c r="L74" s="30"/>
      <c r="M74" s="30"/>
      <c r="N74" s="55"/>
      <c r="O74" s="55"/>
      <c r="P74" s="30"/>
      <c r="Q74" s="30"/>
      <c r="R74" s="55"/>
      <c r="S74" s="55"/>
      <c r="T74" s="30"/>
      <c r="U74" s="30"/>
      <c r="V74" s="31"/>
      <c r="W74" s="31"/>
      <c r="X74" s="110"/>
      <c r="Y74" s="110"/>
      <c r="AE74" s="140">
        <f t="shared" si="12"/>
        <v>0</v>
      </c>
      <c r="AF74" s="140">
        <f t="shared" si="13"/>
        <v>0</v>
      </c>
    </row>
    <row r="75" spans="1:32" ht="12.75">
      <c r="A75" s="150"/>
      <c r="B75" s="102"/>
      <c r="C75" s="104" t="s">
        <v>133</v>
      </c>
      <c r="D75" s="89"/>
      <c r="E75" s="73"/>
      <c r="F75" s="55"/>
      <c r="G75" s="55"/>
      <c r="H75" s="30"/>
      <c r="I75" s="30"/>
      <c r="J75" s="55"/>
      <c r="K75" s="55"/>
      <c r="L75" s="30"/>
      <c r="M75" s="30"/>
      <c r="N75" s="55"/>
      <c r="O75" s="55"/>
      <c r="P75" s="30"/>
      <c r="Q75" s="30"/>
      <c r="R75" s="55"/>
      <c r="S75" s="55"/>
      <c r="T75" s="30"/>
      <c r="U75" s="30"/>
      <c r="V75" s="31"/>
      <c r="W75" s="31"/>
      <c r="X75" s="110"/>
      <c r="Y75" s="110"/>
      <c r="AE75" s="140">
        <f t="shared" si="12"/>
        <v>0</v>
      </c>
      <c r="AF75" s="140">
        <f t="shared" si="13"/>
        <v>0</v>
      </c>
    </row>
    <row r="76" spans="1:32" ht="12.75">
      <c r="A76" s="150"/>
      <c r="B76" s="102"/>
      <c r="C76" s="104" t="s">
        <v>134</v>
      </c>
      <c r="D76" s="89"/>
      <c r="E76" s="73"/>
      <c r="F76" s="55"/>
      <c r="G76" s="55"/>
      <c r="H76" s="30"/>
      <c r="I76" s="30"/>
      <c r="J76" s="55"/>
      <c r="K76" s="55"/>
      <c r="L76" s="30"/>
      <c r="M76" s="30"/>
      <c r="N76" s="55"/>
      <c r="O76" s="55"/>
      <c r="P76" s="30"/>
      <c r="Q76" s="30"/>
      <c r="R76" s="55"/>
      <c r="S76" s="55"/>
      <c r="T76" s="30"/>
      <c r="U76" s="30"/>
      <c r="V76" s="31"/>
      <c r="W76" s="31"/>
      <c r="X76" s="110"/>
      <c r="Y76" s="110"/>
      <c r="AE76" s="140">
        <f t="shared" si="12"/>
        <v>0</v>
      </c>
      <c r="AF76" s="140">
        <f t="shared" si="13"/>
        <v>0</v>
      </c>
    </row>
    <row r="77" spans="1:32" ht="12.75">
      <c r="A77" s="150"/>
      <c r="B77" s="102"/>
      <c r="C77" s="104" t="s">
        <v>136</v>
      </c>
      <c r="D77" s="89"/>
      <c r="E77" s="73"/>
      <c r="F77" s="55"/>
      <c r="G77" s="55"/>
      <c r="H77" s="30"/>
      <c r="I77" s="30"/>
      <c r="J77" s="55"/>
      <c r="K77" s="55"/>
      <c r="L77" s="30"/>
      <c r="M77" s="30"/>
      <c r="N77" s="55"/>
      <c r="O77" s="55"/>
      <c r="P77" s="30"/>
      <c r="Q77" s="30"/>
      <c r="R77" s="55"/>
      <c r="S77" s="55"/>
      <c r="T77" s="30"/>
      <c r="U77" s="30"/>
      <c r="V77" s="31"/>
      <c r="W77" s="31"/>
      <c r="X77" s="110"/>
      <c r="Y77" s="110"/>
      <c r="AE77" s="140">
        <f t="shared" si="12"/>
        <v>0</v>
      </c>
      <c r="AF77" s="140">
        <f t="shared" si="13"/>
        <v>0</v>
      </c>
    </row>
    <row r="78" spans="1:32" ht="12.75">
      <c r="A78" s="150"/>
      <c r="B78" s="102"/>
      <c r="C78" s="151" t="s">
        <v>137</v>
      </c>
      <c r="D78" s="89"/>
      <c r="E78" s="73"/>
      <c r="F78" s="55"/>
      <c r="G78" s="55"/>
      <c r="H78" s="30"/>
      <c r="I78" s="30"/>
      <c r="J78" s="55"/>
      <c r="K78" s="55"/>
      <c r="L78" s="30"/>
      <c r="M78" s="30"/>
      <c r="N78" s="55"/>
      <c r="O78" s="55"/>
      <c r="P78" s="30"/>
      <c r="Q78" s="30"/>
      <c r="R78" s="55"/>
      <c r="S78" s="55"/>
      <c r="T78" s="30"/>
      <c r="U78" s="30"/>
      <c r="V78" s="31"/>
      <c r="W78" s="31"/>
      <c r="X78" s="110"/>
      <c r="Y78" s="110"/>
      <c r="AE78" s="140">
        <f t="shared" si="12"/>
        <v>0</v>
      </c>
      <c r="AF78" s="140">
        <f t="shared" si="13"/>
        <v>0</v>
      </c>
    </row>
    <row r="79" spans="1:32" ht="12.75">
      <c r="A79" s="150"/>
      <c r="B79" s="102"/>
      <c r="C79" s="104" t="s">
        <v>138</v>
      </c>
      <c r="D79" s="89"/>
      <c r="E79" s="73"/>
      <c r="F79" s="55"/>
      <c r="G79" s="55"/>
      <c r="H79" s="30"/>
      <c r="I79" s="30"/>
      <c r="J79" s="55"/>
      <c r="K79" s="55"/>
      <c r="L79" s="30"/>
      <c r="M79" s="30"/>
      <c r="N79" s="55"/>
      <c r="O79" s="55"/>
      <c r="P79" s="30"/>
      <c r="Q79" s="30"/>
      <c r="R79" s="55"/>
      <c r="S79" s="55"/>
      <c r="T79" s="30"/>
      <c r="U79" s="30"/>
      <c r="V79" s="31"/>
      <c r="W79" s="31"/>
      <c r="X79" s="110"/>
      <c r="Y79" s="110"/>
      <c r="AE79" s="140">
        <f t="shared" si="12"/>
        <v>0</v>
      </c>
      <c r="AF79" s="140">
        <f t="shared" si="13"/>
        <v>0</v>
      </c>
    </row>
    <row r="80" spans="1:32" ht="12.75">
      <c r="A80" s="150"/>
      <c r="B80" s="102"/>
      <c r="C80" s="104" t="s">
        <v>80</v>
      </c>
      <c r="D80" s="89"/>
      <c r="E80" s="73"/>
      <c r="F80" s="55"/>
      <c r="G80" s="55"/>
      <c r="H80" s="30"/>
      <c r="I80" s="30"/>
      <c r="J80" s="55"/>
      <c r="K80" s="55"/>
      <c r="L80" s="30"/>
      <c r="M80" s="30"/>
      <c r="N80" s="55"/>
      <c r="O80" s="55"/>
      <c r="P80" s="30"/>
      <c r="Q80" s="30"/>
      <c r="R80" s="55"/>
      <c r="S80" s="55"/>
      <c r="T80" s="30"/>
      <c r="U80" s="30"/>
      <c r="V80" s="31"/>
      <c r="W80" s="31"/>
      <c r="X80" s="110"/>
      <c r="Y80" s="110"/>
      <c r="AE80" s="140">
        <f aca="true" t="shared" si="30" ref="AE80:AE102">+AB80*5</f>
        <v>0</v>
      </c>
      <c r="AF80" s="140">
        <f aca="true" t="shared" si="31" ref="AF80:AF102">+AC80*0.45</f>
        <v>0</v>
      </c>
    </row>
    <row r="81" spans="1:32" ht="15.75" customHeight="1">
      <c r="A81" s="131">
        <v>33</v>
      </c>
      <c r="B81" s="83" t="s">
        <v>139</v>
      </c>
      <c r="C81" s="104" t="s">
        <v>141</v>
      </c>
      <c r="D81" s="84" t="s">
        <v>11</v>
      </c>
      <c r="E81" s="73"/>
      <c r="F81" s="55">
        <v>250</v>
      </c>
      <c r="G81" s="55">
        <v>1500</v>
      </c>
      <c r="H81" s="30">
        <f>+$E81*F81</f>
        <v>0</v>
      </c>
      <c r="I81" s="30">
        <f>+$E81*G81</f>
        <v>0</v>
      </c>
      <c r="J81" s="55">
        <v>250</v>
      </c>
      <c r="K81" s="55">
        <v>1500</v>
      </c>
      <c r="L81" s="30">
        <f>+$E81*J81</f>
        <v>0</v>
      </c>
      <c r="M81" s="30">
        <f>+$E81*K81</f>
        <v>0</v>
      </c>
      <c r="N81" s="55">
        <v>250</v>
      </c>
      <c r="O81" s="55">
        <v>1500</v>
      </c>
      <c r="P81" s="30">
        <f>+$E81*N81</f>
        <v>0</v>
      </c>
      <c r="Q81" s="30">
        <f>+$E81*O81</f>
        <v>0</v>
      </c>
      <c r="R81" s="55">
        <v>250</v>
      </c>
      <c r="S81" s="55">
        <v>1500</v>
      </c>
      <c r="T81" s="30">
        <f>+$E81*R81</f>
        <v>0</v>
      </c>
      <c r="U81" s="30">
        <f>+$E81*S81</f>
        <v>0</v>
      </c>
      <c r="V81" s="31">
        <f>F81+J81+N81+R81</f>
        <v>1000</v>
      </c>
      <c r="W81" s="31">
        <f>G81+K81+O81+S81</f>
        <v>6000</v>
      </c>
      <c r="X81" s="110">
        <f>+H81+L81+P81+T81</f>
        <v>0</v>
      </c>
      <c r="Y81" s="110">
        <f>+I81+M81+Q81+U81</f>
        <v>0</v>
      </c>
      <c r="AB81" s="17">
        <v>50</v>
      </c>
      <c r="AC81" s="17">
        <v>3500</v>
      </c>
      <c r="AE81" s="140">
        <f t="shared" si="30"/>
        <v>250</v>
      </c>
      <c r="AF81" s="140">
        <f t="shared" si="31"/>
        <v>1575</v>
      </c>
    </row>
    <row r="82" spans="1:32" ht="12.75">
      <c r="A82" s="150"/>
      <c r="B82" s="102"/>
      <c r="C82" s="103" t="s">
        <v>147</v>
      </c>
      <c r="D82" s="89"/>
      <c r="E82" s="73"/>
      <c r="F82" s="55"/>
      <c r="G82" s="55"/>
      <c r="H82" s="30"/>
      <c r="I82" s="30"/>
      <c r="J82" s="55"/>
      <c r="K82" s="55"/>
      <c r="L82" s="30"/>
      <c r="M82" s="30"/>
      <c r="N82" s="55"/>
      <c r="O82" s="55"/>
      <c r="P82" s="30"/>
      <c r="Q82" s="30"/>
      <c r="R82" s="55"/>
      <c r="S82" s="55"/>
      <c r="T82" s="30"/>
      <c r="U82" s="30"/>
      <c r="V82" s="31"/>
      <c r="W82" s="31"/>
      <c r="X82" s="110"/>
      <c r="Y82" s="110"/>
      <c r="AE82" s="140">
        <f t="shared" si="30"/>
        <v>0</v>
      </c>
      <c r="AF82" s="140">
        <f t="shared" si="31"/>
        <v>0</v>
      </c>
    </row>
    <row r="83" spans="1:32" ht="12.75">
      <c r="A83" s="150"/>
      <c r="B83" s="102"/>
      <c r="C83" s="104" t="s">
        <v>87</v>
      </c>
      <c r="D83" s="89"/>
      <c r="E83" s="73"/>
      <c r="F83" s="55"/>
      <c r="G83" s="55"/>
      <c r="H83" s="30"/>
      <c r="I83" s="30"/>
      <c r="J83" s="55"/>
      <c r="K83" s="55"/>
      <c r="L83" s="30"/>
      <c r="M83" s="30"/>
      <c r="N83" s="55"/>
      <c r="O83" s="55"/>
      <c r="P83" s="30"/>
      <c r="Q83" s="30"/>
      <c r="R83" s="55"/>
      <c r="S83" s="55"/>
      <c r="T83" s="30"/>
      <c r="U83" s="30"/>
      <c r="V83" s="31"/>
      <c r="W83" s="31"/>
      <c r="X83" s="110"/>
      <c r="Y83" s="110"/>
      <c r="AE83" s="140">
        <f t="shared" si="30"/>
        <v>0</v>
      </c>
      <c r="AF83" s="140">
        <f t="shared" si="31"/>
        <v>0</v>
      </c>
    </row>
    <row r="84" spans="1:32" ht="12.75">
      <c r="A84" s="150"/>
      <c r="B84" s="102"/>
      <c r="C84" s="104" t="s">
        <v>133</v>
      </c>
      <c r="D84" s="89"/>
      <c r="E84" s="73"/>
      <c r="F84" s="55"/>
      <c r="G84" s="55"/>
      <c r="H84" s="30"/>
      <c r="I84" s="30"/>
      <c r="J84" s="55"/>
      <c r="K84" s="55"/>
      <c r="L84" s="30"/>
      <c r="M84" s="30"/>
      <c r="N84" s="55"/>
      <c r="O84" s="55"/>
      <c r="P84" s="30"/>
      <c r="Q84" s="30"/>
      <c r="R84" s="55"/>
      <c r="S84" s="55"/>
      <c r="T84" s="30"/>
      <c r="U84" s="30"/>
      <c r="V84" s="31"/>
      <c r="W84" s="31"/>
      <c r="X84" s="110"/>
      <c r="Y84" s="110"/>
      <c r="AE84" s="140">
        <f t="shared" si="30"/>
        <v>0</v>
      </c>
      <c r="AF84" s="140">
        <f t="shared" si="31"/>
        <v>0</v>
      </c>
    </row>
    <row r="85" spans="1:32" ht="12.75">
      <c r="A85" s="150"/>
      <c r="B85" s="102"/>
      <c r="C85" s="104" t="s">
        <v>134</v>
      </c>
      <c r="D85" s="89"/>
      <c r="E85" s="73"/>
      <c r="F85" s="55"/>
      <c r="G85" s="55"/>
      <c r="H85" s="30"/>
      <c r="I85" s="30"/>
      <c r="J85" s="55"/>
      <c r="K85" s="55"/>
      <c r="L85" s="30"/>
      <c r="M85" s="30"/>
      <c r="N85" s="55"/>
      <c r="O85" s="55"/>
      <c r="P85" s="30"/>
      <c r="Q85" s="30"/>
      <c r="R85" s="55"/>
      <c r="S85" s="55"/>
      <c r="T85" s="30"/>
      <c r="U85" s="30"/>
      <c r="V85" s="31"/>
      <c r="W85" s="31"/>
      <c r="X85" s="110"/>
      <c r="Y85" s="110"/>
      <c r="AE85" s="140">
        <f t="shared" si="30"/>
        <v>0</v>
      </c>
      <c r="AF85" s="140">
        <f t="shared" si="31"/>
        <v>0</v>
      </c>
    </row>
    <row r="86" spans="1:32" ht="12.75">
      <c r="A86" s="150"/>
      <c r="B86" s="102"/>
      <c r="C86" s="104" t="s">
        <v>136</v>
      </c>
      <c r="D86" s="89"/>
      <c r="E86" s="73"/>
      <c r="F86" s="55"/>
      <c r="G86" s="55"/>
      <c r="H86" s="30"/>
      <c r="I86" s="30"/>
      <c r="J86" s="55"/>
      <c r="K86" s="55"/>
      <c r="L86" s="30"/>
      <c r="M86" s="30"/>
      <c r="N86" s="55"/>
      <c r="O86" s="55"/>
      <c r="P86" s="30"/>
      <c r="Q86" s="30"/>
      <c r="R86" s="55"/>
      <c r="S86" s="55"/>
      <c r="T86" s="30"/>
      <c r="U86" s="30"/>
      <c r="V86" s="31"/>
      <c r="W86" s="31"/>
      <c r="X86" s="110"/>
      <c r="Y86" s="110"/>
      <c r="AE86" s="140">
        <f t="shared" si="30"/>
        <v>0</v>
      </c>
      <c r="AF86" s="140">
        <f t="shared" si="31"/>
        <v>0</v>
      </c>
    </row>
    <row r="87" spans="1:32" ht="12.75">
      <c r="A87" s="150"/>
      <c r="B87" s="102"/>
      <c r="C87" s="151" t="s">
        <v>137</v>
      </c>
      <c r="D87" s="89"/>
      <c r="E87" s="73"/>
      <c r="F87" s="55"/>
      <c r="G87" s="55"/>
      <c r="H87" s="30"/>
      <c r="I87" s="30"/>
      <c r="J87" s="55"/>
      <c r="K87" s="55"/>
      <c r="L87" s="30"/>
      <c r="M87" s="30"/>
      <c r="N87" s="55"/>
      <c r="O87" s="55"/>
      <c r="P87" s="30"/>
      <c r="Q87" s="30"/>
      <c r="R87" s="55"/>
      <c r="S87" s="55"/>
      <c r="T87" s="30"/>
      <c r="U87" s="30"/>
      <c r="V87" s="31"/>
      <c r="W87" s="31"/>
      <c r="X87" s="110"/>
      <c r="Y87" s="110"/>
      <c r="AE87" s="140">
        <f t="shared" si="30"/>
        <v>0</v>
      </c>
      <c r="AF87" s="140">
        <f t="shared" si="31"/>
        <v>0</v>
      </c>
    </row>
    <row r="88" spans="1:32" ht="12.75">
      <c r="A88" s="150"/>
      <c r="B88" s="102"/>
      <c r="C88" s="104" t="s">
        <v>138</v>
      </c>
      <c r="D88" s="89"/>
      <c r="E88" s="73"/>
      <c r="F88" s="55"/>
      <c r="G88" s="55"/>
      <c r="H88" s="30"/>
      <c r="I88" s="30"/>
      <c r="J88" s="55"/>
      <c r="K88" s="55"/>
      <c r="L88" s="30"/>
      <c r="M88" s="30"/>
      <c r="N88" s="55"/>
      <c r="O88" s="55"/>
      <c r="P88" s="30"/>
      <c r="Q88" s="30"/>
      <c r="R88" s="55"/>
      <c r="S88" s="55"/>
      <c r="T88" s="30"/>
      <c r="U88" s="30"/>
      <c r="V88" s="31"/>
      <c r="W88" s="31"/>
      <c r="X88" s="110"/>
      <c r="Y88" s="110"/>
      <c r="AE88" s="140">
        <f t="shared" si="30"/>
        <v>0</v>
      </c>
      <c r="AF88" s="140">
        <f t="shared" si="31"/>
        <v>0</v>
      </c>
    </row>
    <row r="89" spans="1:32" ht="12.75">
      <c r="A89" s="150"/>
      <c r="B89" s="102"/>
      <c r="C89" s="104" t="s">
        <v>80</v>
      </c>
      <c r="D89" s="89"/>
      <c r="E89" s="73"/>
      <c r="F89" s="55"/>
      <c r="G89" s="55"/>
      <c r="H89" s="30"/>
      <c r="I89" s="30"/>
      <c r="J89" s="55"/>
      <c r="K89" s="55"/>
      <c r="L89" s="30"/>
      <c r="M89" s="30"/>
      <c r="N89" s="55"/>
      <c r="O89" s="55"/>
      <c r="P89" s="30"/>
      <c r="Q89" s="30"/>
      <c r="R89" s="55"/>
      <c r="S89" s="55"/>
      <c r="T89" s="30"/>
      <c r="U89" s="30"/>
      <c r="V89" s="31"/>
      <c r="W89" s="31"/>
      <c r="X89" s="110"/>
      <c r="Y89" s="110"/>
      <c r="AE89" s="140">
        <f t="shared" si="30"/>
        <v>0</v>
      </c>
      <c r="AF89" s="140">
        <f t="shared" si="31"/>
        <v>0</v>
      </c>
    </row>
    <row r="90" spans="1:32" ht="12.75">
      <c r="A90" s="131">
        <v>34</v>
      </c>
      <c r="B90" s="83" t="s">
        <v>142</v>
      </c>
      <c r="C90" s="104" t="s">
        <v>141</v>
      </c>
      <c r="D90" s="84" t="s">
        <v>11</v>
      </c>
      <c r="E90" s="73"/>
      <c r="F90" s="55">
        <v>250</v>
      </c>
      <c r="G90" s="55">
        <v>1000</v>
      </c>
      <c r="H90" s="30">
        <f>+$E90*F90</f>
        <v>0</v>
      </c>
      <c r="I90" s="30">
        <f>+$E90*G90</f>
        <v>0</v>
      </c>
      <c r="J90" s="55">
        <v>250</v>
      </c>
      <c r="K90" s="55">
        <v>1000</v>
      </c>
      <c r="L90" s="30">
        <f>+$E90*J90</f>
        <v>0</v>
      </c>
      <c r="M90" s="30">
        <f>+$E90*K90</f>
        <v>0</v>
      </c>
      <c r="N90" s="55">
        <v>250</v>
      </c>
      <c r="O90" s="55">
        <v>1000</v>
      </c>
      <c r="P90" s="30">
        <f>+$E90*N90</f>
        <v>0</v>
      </c>
      <c r="Q90" s="30">
        <f>+$E90*O90</f>
        <v>0</v>
      </c>
      <c r="R90" s="55">
        <v>250</v>
      </c>
      <c r="S90" s="55">
        <v>1000</v>
      </c>
      <c r="T90" s="30">
        <f>+$E90*R90</f>
        <v>0</v>
      </c>
      <c r="U90" s="30">
        <f>+$E90*S90</f>
        <v>0</v>
      </c>
      <c r="V90" s="31">
        <f>F90+J90+N90+R90</f>
        <v>1000</v>
      </c>
      <c r="W90" s="31">
        <f>G90+K90+O90+S90</f>
        <v>4000</v>
      </c>
      <c r="X90" s="110">
        <f>+H90+L90+P90+T90</f>
        <v>0</v>
      </c>
      <c r="Y90" s="110">
        <f>+I90+M90+Q90+U90</f>
        <v>0</v>
      </c>
      <c r="AB90" s="17">
        <v>50</v>
      </c>
      <c r="AC90" s="17">
        <v>2500</v>
      </c>
      <c r="AE90" s="140">
        <f t="shared" si="30"/>
        <v>250</v>
      </c>
      <c r="AF90" s="140">
        <f t="shared" si="31"/>
        <v>1125</v>
      </c>
    </row>
    <row r="91" spans="1:32" ht="12.75">
      <c r="A91" s="150"/>
      <c r="B91" s="102"/>
      <c r="C91" s="103" t="s">
        <v>148</v>
      </c>
      <c r="D91" s="89"/>
      <c r="E91" s="73"/>
      <c r="F91" s="55"/>
      <c r="G91" s="55"/>
      <c r="H91" s="30"/>
      <c r="I91" s="30"/>
      <c r="J91" s="55"/>
      <c r="K91" s="55"/>
      <c r="L91" s="30"/>
      <c r="M91" s="30"/>
      <c r="N91" s="55"/>
      <c r="O91" s="55"/>
      <c r="P91" s="30"/>
      <c r="Q91" s="30"/>
      <c r="R91" s="55"/>
      <c r="S91" s="55"/>
      <c r="T91" s="30"/>
      <c r="U91" s="30"/>
      <c r="V91" s="31"/>
      <c r="W91" s="31"/>
      <c r="X91" s="110"/>
      <c r="Y91" s="110"/>
      <c r="AE91" s="140">
        <f t="shared" si="30"/>
        <v>0</v>
      </c>
      <c r="AF91" s="140">
        <f t="shared" si="31"/>
        <v>0</v>
      </c>
    </row>
    <row r="92" spans="1:32" ht="12.75">
      <c r="A92" s="150"/>
      <c r="B92" s="102"/>
      <c r="C92" s="104" t="s">
        <v>87</v>
      </c>
      <c r="D92" s="89"/>
      <c r="E92" s="73"/>
      <c r="F92" s="55"/>
      <c r="G92" s="55"/>
      <c r="H92" s="30"/>
      <c r="I92" s="30"/>
      <c r="J92" s="55"/>
      <c r="K92" s="55"/>
      <c r="L92" s="30"/>
      <c r="M92" s="30"/>
      <c r="N92" s="55"/>
      <c r="O92" s="55"/>
      <c r="P92" s="30"/>
      <c r="Q92" s="30"/>
      <c r="R92" s="55"/>
      <c r="S92" s="55"/>
      <c r="T92" s="30"/>
      <c r="U92" s="30"/>
      <c r="V92" s="31"/>
      <c r="W92" s="31"/>
      <c r="X92" s="110"/>
      <c r="Y92" s="110"/>
      <c r="AE92" s="140">
        <f t="shared" si="30"/>
        <v>0</v>
      </c>
      <c r="AF92" s="140">
        <f t="shared" si="31"/>
        <v>0</v>
      </c>
    </row>
    <row r="93" spans="1:32" ht="12.75">
      <c r="A93" s="150"/>
      <c r="B93" s="102"/>
      <c r="C93" s="104" t="s">
        <v>133</v>
      </c>
      <c r="D93" s="89"/>
      <c r="E93" s="73"/>
      <c r="F93" s="55"/>
      <c r="G93" s="55"/>
      <c r="H93" s="30"/>
      <c r="I93" s="30"/>
      <c r="J93" s="55"/>
      <c r="K93" s="55"/>
      <c r="L93" s="30"/>
      <c r="M93" s="30"/>
      <c r="N93" s="55"/>
      <c r="O93" s="55"/>
      <c r="P93" s="30"/>
      <c r="Q93" s="30"/>
      <c r="R93" s="55"/>
      <c r="S93" s="55"/>
      <c r="T93" s="30"/>
      <c r="U93" s="30"/>
      <c r="V93" s="31"/>
      <c r="W93" s="31"/>
      <c r="X93" s="110"/>
      <c r="Y93" s="110"/>
      <c r="AE93" s="140">
        <f t="shared" si="30"/>
        <v>0</v>
      </c>
      <c r="AF93" s="140">
        <f t="shared" si="31"/>
        <v>0</v>
      </c>
    </row>
    <row r="94" spans="1:32" ht="12.75">
      <c r="A94" s="150"/>
      <c r="B94" s="102"/>
      <c r="C94" s="104" t="s">
        <v>134</v>
      </c>
      <c r="D94" s="89"/>
      <c r="E94" s="73"/>
      <c r="F94" s="55"/>
      <c r="G94" s="55"/>
      <c r="H94" s="30"/>
      <c r="I94" s="30"/>
      <c r="J94" s="55"/>
      <c r="K94" s="55"/>
      <c r="L94" s="30"/>
      <c r="M94" s="30"/>
      <c r="N94" s="55"/>
      <c r="O94" s="55"/>
      <c r="P94" s="30"/>
      <c r="Q94" s="30"/>
      <c r="R94" s="55"/>
      <c r="S94" s="55"/>
      <c r="T94" s="30"/>
      <c r="U94" s="30"/>
      <c r="V94" s="31"/>
      <c r="W94" s="31"/>
      <c r="X94" s="110"/>
      <c r="Y94" s="110"/>
      <c r="AE94" s="140">
        <f t="shared" si="30"/>
        <v>0</v>
      </c>
      <c r="AF94" s="140">
        <f t="shared" si="31"/>
        <v>0</v>
      </c>
    </row>
    <row r="95" spans="1:32" ht="12.75">
      <c r="A95" s="150"/>
      <c r="B95" s="102"/>
      <c r="C95" s="104" t="s">
        <v>136</v>
      </c>
      <c r="D95" s="89"/>
      <c r="E95" s="73"/>
      <c r="F95" s="55"/>
      <c r="G95" s="55"/>
      <c r="H95" s="30"/>
      <c r="I95" s="30"/>
      <c r="J95" s="55"/>
      <c r="K95" s="55"/>
      <c r="L95" s="30"/>
      <c r="M95" s="30"/>
      <c r="N95" s="55"/>
      <c r="O95" s="55"/>
      <c r="P95" s="30"/>
      <c r="Q95" s="30"/>
      <c r="R95" s="55"/>
      <c r="S95" s="55"/>
      <c r="T95" s="30"/>
      <c r="U95" s="30"/>
      <c r="V95" s="31"/>
      <c r="W95" s="31"/>
      <c r="X95" s="110"/>
      <c r="Y95" s="110"/>
      <c r="AE95" s="140">
        <f t="shared" si="30"/>
        <v>0</v>
      </c>
      <c r="AF95" s="140">
        <f t="shared" si="31"/>
        <v>0</v>
      </c>
    </row>
    <row r="96" spans="1:32" ht="12.75">
      <c r="A96" s="150"/>
      <c r="B96" s="102"/>
      <c r="C96" s="151" t="s">
        <v>137</v>
      </c>
      <c r="D96" s="89"/>
      <c r="E96" s="73"/>
      <c r="F96" s="55"/>
      <c r="G96" s="55"/>
      <c r="H96" s="30"/>
      <c r="I96" s="30"/>
      <c r="J96" s="55"/>
      <c r="K96" s="55"/>
      <c r="L96" s="30"/>
      <c r="M96" s="30"/>
      <c r="N96" s="55"/>
      <c r="O96" s="55"/>
      <c r="P96" s="30"/>
      <c r="Q96" s="30"/>
      <c r="R96" s="55"/>
      <c r="S96" s="55"/>
      <c r="T96" s="30"/>
      <c r="U96" s="30"/>
      <c r="V96" s="31"/>
      <c r="W96" s="31"/>
      <c r="X96" s="110"/>
      <c r="Y96" s="110"/>
      <c r="AE96" s="140">
        <f t="shared" si="30"/>
        <v>0</v>
      </c>
      <c r="AF96" s="140">
        <f t="shared" si="31"/>
        <v>0</v>
      </c>
    </row>
    <row r="97" spans="1:32" ht="12.75">
      <c r="A97" s="150"/>
      <c r="B97" s="102"/>
      <c r="C97" s="104" t="s">
        <v>138</v>
      </c>
      <c r="D97" s="89"/>
      <c r="E97" s="73"/>
      <c r="F97" s="55"/>
      <c r="G97" s="55"/>
      <c r="H97" s="30"/>
      <c r="I97" s="30"/>
      <c r="J97" s="55"/>
      <c r="K97" s="55"/>
      <c r="L97" s="30"/>
      <c r="M97" s="30"/>
      <c r="N97" s="55"/>
      <c r="O97" s="55"/>
      <c r="P97" s="30"/>
      <c r="Q97" s="30"/>
      <c r="R97" s="55"/>
      <c r="S97" s="55"/>
      <c r="T97" s="30"/>
      <c r="U97" s="30"/>
      <c r="V97" s="31"/>
      <c r="W97" s="31"/>
      <c r="X97" s="110"/>
      <c r="Y97" s="110"/>
      <c r="AE97" s="140">
        <f t="shared" si="30"/>
        <v>0</v>
      </c>
      <c r="AF97" s="140">
        <f t="shared" si="31"/>
        <v>0</v>
      </c>
    </row>
    <row r="98" spans="1:32" ht="12.75">
      <c r="A98" s="150"/>
      <c r="B98" s="102"/>
      <c r="C98" s="104" t="s">
        <v>80</v>
      </c>
      <c r="D98" s="89"/>
      <c r="E98" s="73"/>
      <c r="F98" s="55"/>
      <c r="G98" s="55"/>
      <c r="H98" s="30"/>
      <c r="I98" s="30"/>
      <c r="J98" s="55"/>
      <c r="K98" s="55"/>
      <c r="L98" s="30"/>
      <c r="M98" s="30"/>
      <c r="N98" s="55"/>
      <c r="O98" s="55"/>
      <c r="P98" s="30"/>
      <c r="Q98" s="30"/>
      <c r="R98" s="55"/>
      <c r="S98" s="55"/>
      <c r="T98" s="30"/>
      <c r="U98" s="30"/>
      <c r="V98" s="31"/>
      <c r="W98" s="31"/>
      <c r="X98" s="110"/>
      <c r="Y98" s="110"/>
      <c r="AE98" s="140">
        <f t="shared" si="30"/>
        <v>0</v>
      </c>
      <c r="AF98" s="140">
        <f t="shared" si="31"/>
        <v>0</v>
      </c>
    </row>
    <row r="99" spans="1:32" ht="12.75">
      <c r="A99" s="29">
        <v>35</v>
      </c>
      <c r="B99" s="83" t="s">
        <v>149</v>
      </c>
      <c r="C99" s="83" t="s">
        <v>69</v>
      </c>
      <c r="D99" s="84" t="s">
        <v>11</v>
      </c>
      <c r="E99" s="73"/>
      <c r="F99" s="55">
        <v>500</v>
      </c>
      <c r="G99" s="55">
        <v>2250</v>
      </c>
      <c r="H99" s="30">
        <f>+$E99*F99</f>
        <v>0</v>
      </c>
      <c r="I99" s="30">
        <f>+$E99*G99</f>
        <v>0</v>
      </c>
      <c r="J99" s="55">
        <v>500</v>
      </c>
      <c r="K99" s="55">
        <v>2250</v>
      </c>
      <c r="L99" s="30">
        <f>+$E99*J99</f>
        <v>0</v>
      </c>
      <c r="M99" s="30">
        <f>+$E99*K99</f>
        <v>0</v>
      </c>
      <c r="N99" s="55">
        <v>500</v>
      </c>
      <c r="O99" s="55">
        <v>2250</v>
      </c>
      <c r="P99" s="30">
        <f>+$E99*N99</f>
        <v>0</v>
      </c>
      <c r="Q99" s="30">
        <f>+$E99*O99</f>
        <v>0</v>
      </c>
      <c r="R99" s="55">
        <v>500</v>
      </c>
      <c r="S99" s="55">
        <v>2250</v>
      </c>
      <c r="T99" s="30">
        <f>+$E99*R99</f>
        <v>0</v>
      </c>
      <c r="U99" s="30">
        <f>+$E99*S99</f>
        <v>0</v>
      </c>
      <c r="V99" s="31">
        <f>F99+J99+N99+R99</f>
        <v>2000</v>
      </c>
      <c r="W99" s="31">
        <f>G99+K99+O99+S99</f>
        <v>9000</v>
      </c>
      <c r="X99" s="110">
        <f aca="true" t="shared" si="32" ref="X99:X105">+H99+L99+P99+T99</f>
        <v>0</v>
      </c>
      <c r="Y99" s="110">
        <f aca="true" t="shared" si="33" ref="Y99:Y105">+I99+M99+Q99+U99</f>
        <v>0</v>
      </c>
      <c r="AB99" s="17">
        <v>100</v>
      </c>
      <c r="AC99" s="17">
        <v>5000</v>
      </c>
      <c r="AE99" s="140">
        <f t="shared" si="30"/>
        <v>500</v>
      </c>
      <c r="AF99" s="140">
        <f t="shared" si="31"/>
        <v>2250</v>
      </c>
    </row>
    <row r="100" spans="1:32" ht="25.5">
      <c r="A100" s="29">
        <v>36</v>
      </c>
      <c r="B100" s="83" t="s">
        <v>150</v>
      </c>
      <c r="C100" s="83" t="s">
        <v>2</v>
      </c>
      <c r="D100" s="84" t="s">
        <v>11</v>
      </c>
      <c r="E100" s="73"/>
      <c r="F100" s="55">
        <v>1000</v>
      </c>
      <c r="G100" s="55">
        <v>4500</v>
      </c>
      <c r="H100" s="30">
        <f>+$E100*F100</f>
        <v>0</v>
      </c>
      <c r="I100" s="30">
        <f>+$E100*G100</f>
        <v>0</v>
      </c>
      <c r="J100" s="55">
        <v>1000</v>
      </c>
      <c r="K100" s="55">
        <v>4500</v>
      </c>
      <c r="L100" s="30">
        <f>+$E100*J100</f>
        <v>0</v>
      </c>
      <c r="M100" s="30">
        <f>+$E100*K100</f>
        <v>0</v>
      </c>
      <c r="N100" s="55">
        <v>1000</v>
      </c>
      <c r="O100" s="55">
        <v>4500</v>
      </c>
      <c r="P100" s="30">
        <f>+$E100*N100</f>
        <v>0</v>
      </c>
      <c r="Q100" s="30">
        <f>+$E100*O100</f>
        <v>0</v>
      </c>
      <c r="R100" s="55">
        <v>1000</v>
      </c>
      <c r="S100" s="55">
        <v>4500</v>
      </c>
      <c r="T100" s="30">
        <f>+$E100*R100</f>
        <v>0</v>
      </c>
      <c r="U100" s="30">
        <f>+$E100*S100</f>
        <v>0</v>
      </c>
      <c r="V100" s="31">
        <f>F100+J100+N100+R100</f>
        <v>4000</v>
      </c>
      <c r="W100" s="31">
        <f>G100+K100+O100+S100</f>
        <v>18000</v>
      </c>
      <c r="X100" s="110">
        <f t="shared" si="32"/>
        <v>0</v>
      </c>
      <c r="Y100" s="110">
        <f t="shared" si="33"/>
        <v>0</v>
      </c>
      <c r="AB100" s="17">
        <v>200</v>
      </c>
      <c r="AC100" s="17">
        <v>10000</v>
      </c>
      <c r="AE100" s="140">
        <f t="shared" si="30"/>
        <v>1000</v>
      </c>
      <c r="AF100" s="140">
        <f t="shared" si="31"/>
        <v>4500</v>
      </c>
    </row>
    <row r="101" spans="1:32" ht="12.75">
      <c r="A101" s="152"/>
      <c r="B101" s="87" t="s">
        <v>21</v>
      </c>
      <c r="C101" s="7" t="s">
        <v>3</v>
      </c>
      <c r="D101" s="101"/>
      <c r="E101" s="73"/>
      <c r="F101" s="55">
        <v>0</v>
      </c>
      <c r="G101" s="55">
        <v>0</v>
      </c>
      <c r="H101" s="30">
        <f>+H102</f>
        <v>0</v>
      </c>
      <c r="I101" s="30">
        <f>+I102</f>
        <v>0</v>
      </c>
      <c r="J101" s="55">
        <v>0</v>
      </c>
      <c r="K101" s="55">
        <v>0</v>
      </c>
      <c r="L101" s="30">
        <f>+L102</f>
        <v>0</v>
      </c>
      <c r="M101" s="30">
        <f>+M102</f>
        <v>0</v>
      </c>
      <c r="N101" s="55"/>
      <c r="O101" s="55"/>
      <c r="P101" s="30">
        <f>+P102</f>
        <v>0</v>
      </c>
      <c r="Q101" s="30">
        <f>+Q102</f>
        <v>0</v>
      </c>
      <c r="R101" s="55"/>
      <c r="S101" s="55"/>
      <c r="T101" s="30">
        <f>+T102</f>
        <v>0</v>
      </c>
      <c r="U101" s="30">
        <f>+U102</f>
        <v>0</v>
      </c>
      <c r="V101" s="31"/>
      <c r="W101" s="31"/>
      <c r="X101" s="110">
        <f t="shared" si="32"/>
        <v>0</v>
      </c>
      <c r="Y101" s="110">
        <f t="shared" si="33"/>
        <v>0</v>
      </c>
      <c r="AE101" s="140">
        <f t="shared" si="30"/>
        <v>0</v>
      </c>
      <c r="AF101" s="140">
        <f t="shared" si="31"/>
        <v>0</v>
      </c>
    </row>
    <row r="102" spans="1:32" ht="26.25" thickBot="1">
      <c r="A102" s="29">
        <v>37</v>
      </c>
      <c r="B102" s="83" t="s">
        <v>54</v>
      </c>
      <c r="C102" s="83" t="s">
        <v>58</v>
      </c>
      <c r="D102" s="84" t="s">
        <v>17</v>
      </c>
      <c r="E102" s="73"/>
      <c r="F102" s="55">
        <v>150</v>
      </c>
      <c r="G102" s="55">
        <v>900</v>
      </c>
      <c r="H102" s="30">
        <f>+$E102*F102</f>
        <v>0</v>
      </c>
      <c r="I102" s="30">
        <f>+$E102*G102</f>
        <v>0</v>
      </c>
      <c r="J102" s="55">
        <v>150</v>
      </c>
      <c r="K102" s="55">
        <v>900</v>
      </c>
      <c r="L102" s="30">
        <f>+$E102*J102</f>
        <v>0</v>
      </c>
      <c r="M102" s="30">
        <f>+$E102*K102</f>
        <v>0</v>
      </c>
      <c r="N102" s="55">
        <v>150</v>
      </c>
      <c r="O102" s="55">
        <v>900</v>
      </c>
      <c r="P102" s="30">
        <f>+$E102*N102</f>
        <v>0</v>
      </c>
      <c r="Q102" s="30">
        <f>+$E102*O102</f>
        <v>0</v>
      </c>
      <c r="R102" s="55">
        <v>150</v>
      </c>
      <c r="S102" s="55">
        <v>900</v>
      </c>
      <c r="T102" s="30">
        <f>+$E102*R102</f>
        <v>0</v>
      </c>
      <c r="U102" s="30">
        <f>+$E102*S102</f>
        <v>0</v>
      </c>
      <c r="V102" s="31">
        <f>F102+J102+N102+R102</f>
        <v>600</v>
      </c>
      <c r="W102" s="31">
        <f>G102+K102+O102+S102</f>
        <v>3600</v>
      </c>
      <c r="X102" s="110">
        <f t="shared" si="32"/>
        <v>0</v>
      </c>
      <c r="Y102" s="110">
        <f t="shared" si="33"/>
        <v>0</v>
      </c>
      <c r="AB102" s="17">
        <v>30</v>
      </c>
      <c r="AC102" s="17">
        <v>2000</v>
      </c>
      <c r="AE102" s="140">
        <f t="shared" si="30"/>
        <v>150</v>
      </c>
      <c r="AF102" s="140">
        <f t="shared" si="31"/>
        <v>900</v>
      </c>
    </row>
    <row r="103" spans="1:25" ht="35.25" customHeight="1" thickBot="1">
      <c r="A103" s="153"/>
      <c r="B103" s="266" t="s">
        <v>77</v>
      </c>
      <c r="C103" s="267"/>
      <c r="D103" s="154"/>
      <c r="E103" s="155"/>
      <c r="F103" s="110"/>
      <c r="G103" s="110"/>
      <c r="H103" s="110">
        <f>+H14+H26+H35+H38+H44+H47+H101</f>
        <v>0</v>
      </c>
      <c r="I103" s="110">
        <f>+I14+I26+I35+I38+I44+I47+I101</f>
        <v>0</v>
      </c>
      <c r="J103" s="110"/>
      <c r="K103" s="110"/>
      <c r="L103" s="110">
        <f>+L14+L26+L35+L38+L44+L47+L101</f>
        <v>0</v>
      </c>
      <c r="M103" s="110">
        <f>+M14+M26+M35+M38+M44+M47+M101</f>
        <v>0</v>
      </c>
      <c r="N103" s="110"/>
      <c r="O103" s="110"/>
      <c r="P103" s="110">
        <f>+P14+P26+P35+P38+P44+P47+P101</f>
        <v>0</v>
      </c>
      <c r="Q103" s="110">
        <f>+Q14+Q26+Q35+Q38+Q44+Q47+Q101</f>
        <v>0</v>
      </c>
      <c r="R103" s="110"/>
      <c r="S103" s="110"/>
      <c r="T103" s="110">
        <f>+T14+T26+T35+T38+T44+T47+T101</f>
        <v>0</v>
      </c>
      <c r="U103" s="110">
        <f>+U14+U26+U35+U38+U44+U47+U101</f>
        <v>0</v>
      </c>
      <c r="V103" s="156"/>
      <c r="W103" s="156"/>
      <c r="X103" s="110">
        <f t="shared" si="32"/>
        <v>0</v>
      </c>
      <c r="Y103" s="110">
        <f t="shared" si="33"/>
        <v>0</v>
      </c>
    </row>
    <row r="104" spans="1:25" ht="15.75">
      <c r="A104" s="157"/>
      <c r="B104" s="269" t="s">
        <v>107</v>
      </c>
      <c r="C104" s="269"/>
      <c r="D104" s="158"/>
      <c r="E104" s="159"/>
      <c r="F104" s="160"/>
      <c r="G104" s="160"/>
      <c r="H104" s="110">
        <f>+H103*0.19</f>
        <v>0</v>
      </c>
      <c r="I104" s="110">
        <f>+I103*0.19</f>
        <v>0</v>
      </c>
      <c r="J104" s="110"/>
      <c r="K104" s="110"/>
      <c r="L104" s="110">
        <f>+L103*0.19</f>
        <v>0</v>
      </c>
      <c r="M104" s="110">
        <f>+M103*0.19</f>
        <v>0</v>
      </c>
      <c r="N104" s="110"/>
      <c r="O104" s="110"/>
      <c r="P104" s="110">
        <f>+P103*0.19</f>
        <v>0</v>
      </c>
      <c r="Q104" s="110">
        <f>+Q103*0.19</f>
        <v>0</v>
      </c>
      <c r="R104" s="110"/>
      <c r="S104" s="110"/>
      <c r="T104" s="110">
        <f>+T103*0.19</f>
        <v>0</v>
      </c>
      <c r="U104" s="110">
        <f>+U103*0.19</f>
        <v>0</v>
      </c>
      <c r="V104" s="158"/>
      <c r="W104" s="158"/>
      <c r="X104" s="110">
        <f t="shared" si="32"/>
        <v>0</v>
      </c>
      <c r="Y104" s="110">
        <f t="shared" si="33"/>
        <v>0</v>
      </c>
    </row>
    <row r="105" spans="1:25" ht="16.5" customHeight="1">
      <c r="A105" s="157"/>
      <c r="B105" s="270" t="s">
        <v>108</v>
      </c>
      <c r="C105" s="270"/>
      <c r="D105" s="158"/>
      <c r="E105" s="159"/>
      <c r="F105" s="160"/>
      <c r="G105" s="160"/>
      <c r="H105" s="110">
        <f>+H103+H104</f>
        <v>0</v>
      </c>
      <c r="I105" s="110">
        <f>+I103+I104</f>
        <v>0</v>
      </c>
      <c r="J105" s="110"/>
      <c r="K105" s="110"/>
      <c r="L105" s="110">
        <f>+L103+L104</f>
        <v>0</v>
      </c>
      <c r="M105" s="110">
        <f>+M103+M104</f>
        <v>0</v>
      </c>
      <c r="N105" s="110"/>
      <c r="O105" s="110"/>
      <c r="P105" s="110">
        <f>+P103+P104</f>
        <v>0</v>
      </c>
      <c r="Q105" s="110">
        <f>+Q103+Q104</f>
        <v>0</v>
      </c>
      <c r="R105" s="110"/>
      <c r="S105" s="110"/>
      <c r="T105" s="110">
        <f>+T103+T104</f>
        <v>0</v>
      </c>
      <c r="U105" s="110">
        <f>+U103+U104</f>
        <v>0</v>
      </c>
      <c r="V105" s="158"/>
      <c r="W105" s="158"/>
      <c r="X105" s="110">
        <f t="shared" si="32"/>
        <v>0</v>
      </c>
      <c r="Y105" s="110">
        <f t="shared" si="33"/>
        <v>0</v>
      </c>
    </row>
    <row r="106" spans="8:25" ht="12.75"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</row>
    <row r="107" spans="10:19" ht="12.75">
      <c r="J107" s="130"/>
      <c r="K107" s="130"/>
      <c r="N107" s="130"/>
      <c r="O107" s="130"/>
      <c r="R107" s="130"/>
      <c r="S107" s="130"/>
    </row>
    <row r="108" spans="10:19" ht="12.75">
      <c r="J108" s="130"/>
      <c r="K108" s="130"/>
      <c r="N108" s="130"/>
      <c r="O108" s="130"/>
      <c r="R108" s="130"/>
      <c r="S108" s="130"/>
    </row>
    <row r="109" spans="3:31" ht="12.75">
      <c r="C109" s="162"/>
      <c r="D109" s="268"/>
      <c r="E109" s="268"/>
      <c r="F109" s="268"/>
      <c r="G109" s="268"/>
      <c r="H109" s="129"/>
      <c r="I109" s="128"/>
      <c r="J109" s="128"/>
      <c r="K109" s="163"/>
      <c r="L109" s="129"/>
      <c r="O109" s="164"/>
      <c r="P109" s="163"/>
      <c r="AC109" s="130"/>
      <c r="AD109" s="130"/>
      <c r="AE109" s="130"/>
    </row>
    <row r="110" spans="3:31" ht="12.75">
      <c r="C110" s="162"/>
      <c r="D110" s="268"/>
      <c r="E110" s="268"/>
      <c r="F110" s="268"/>
      <c r="G110" s="268"/>
      <c r="H110" s="129"/>
      <c r="I110" s="128"/>
      <c r="J110" s="128"/>
      <c r="K110" s="163"/>
      <c r="L110" s="129"/>
      <c r="O110" s="164"/>
      <c r="P110" s="163"/>
      <c r="X110" s="249"/>
      <c r="Y110" s="249"/>
      <c r="AC110" s="130"/>
      <c r="AD110" s="110">
        <v>1345416.6199999999</v>
      </c>
      <c r="AE110" s="110">
        <v>62764213.76</v>
      </c>
    </row>
    <row r="111" spans="4:31" ht="12.75">
      <c r="D111" s="128"/>
      <c r="F111" s="17"/>
      <c r="H111" s="129"/>
      <c r="J111" s="130"/>
      <c r="V111" s="129"/>
      <c r="X111" s="249"/>
      <c r="Y111" s="249"/>
      <c r="AC111" s="130"/>
      <c r="AD111" s="110">
        <v>255629.1578</v>
      </c>
      <c r="AE111" s="110">
        <v>11925200.6144</v>
      </c>
    </row>
    <row r="112" spans="10:31" ht="12.75">
      <c r="J112" s="130"/>
      <c r="K112" s="130"/>
      <c r="N112" s="130"/>
      <c r="O112" s="130"/>
      <c r="R112" s="130"/>
      <c r="S112" s="130"/>
      <c r="X112" s="249"/>
      <c r="Y112" s="249"/>
      <c r="AC112" s="130"/>
      <c r="AD112" s="110">
        <v>1601045.7778</v>
      </c>
      <c r="AE112" s="110">
        <v>74689414.3744</v>
      </c>
    </row>
    <row r="113" spans="10:31" ht="12.75">
      <c r="J113" s="130"/>
      <c r="K113" s="130"/>
      <c r="N113" s="130"/>
      <c r="O113" s="130"/>
      <c r="R113" s="130"/>
      <c r="S113" s="130"/>
      <c r="AC113" s="130"/>
      <c r="AD113" s="130"/>
      <c r="AE113" s="130"/>
    </row>
    <row r="114" spans="3:31" ht="12.75">
      <c r="C114" s="162"/>
      <c r="D114" s="128"/>
      <c r="E114" s="128"/>
      <c r="F114" s="163"/>
      <c r="J114" s="130"/>
      <c r="K114" s="130"/>
      <c r="N114" s="130"/>
      <c r="O114" s="130"/>
      <c r="R114" s="130"/>
      <c r="S114" s="130"/>
      <c r="AC114" s="130"/>
      <c r="AD114" s="130"/>
      <c r="AE114" s="130"/>
    </row>
    <row r="115" spans="3:31" ht="12.75">
      <c r="C115" s="162"/>
      <c r="D115" s="128"/>
      <c r="E115" s="128"/>
      <c r="F115" s="163"/>
      <c r="J115" s="130"/>
      <c r="K115" s="130"/>
      <c r="N115" s="130"/>
      <c r="O115" s="130"/>
      <c r="R115" s="130"/>
      <c r="S115" s="130"/>
      <c r="X115" s="239"/>
      <c r="Y115" s="239"/>
      <c r="AC115" s="130"/>
      <c r="AD115" s="239">
        <f>+AD103/AD110</f>
        <v>0</v>
      </c>
      <c r="AE115" s="239">
        <f>+AE103/AE110</f>
        <v>0</v>
      </c>
    </row>
    <row r="116" spans="10:31" ht="12.75">
      <c r="J116" s="130"/>
      <c r="K116" s="130"/>
      <c r="N116" s="130"/>
      <c r="O116" s="130"/>
      <c r="R116" s="130"/>
      <c r="S116" s="130"/>
      <c r="AC116" s="130"/>
      <c r="AD116" s="130"/>
      <c r="AE116" s="130"/>
    </row>
    <row r="117" spans="10:19" ht="12.75">
      <c r="J117" s="130"/>
      <c r="K117" s="130"/>
      <c r="N117" s="130"/>
      <c r="O117" s="130"/>
      <c r="R117" s="130"/>
      <c r="S117" s="130"/>
    </row>
    <row r="118" spans="10:19" ht="12.75">
      <c r="J118" s="130"/>
      <c r="K118" s="130"/>
      <c r="N118" s="130"/>
      <c r="O118" s="130"/>
      <c r="R118" s="130"/>
      <c r="S118" s="130"/>
    </row>
    <row r="119" spans="10:19" ht="12.75">
      <c r="J119" s="130"/>
      <c r="K119" s="130"/>
      <c r="N119" s="130"/>
      <c r="O119" s="130"/>
      <c r="R119" s="130"/>
      <c r="S119" s="130"/>
    </row>
    <row r="120" spans="10:19" ht="12.75">
      <c r="J120" s="130"/>
      <c r="K120" s="130"/>
      <c r="N120" s="130"/>
      <c r="O120" s="130"/>
      <c r="R120" s="130"/>
      <c r="S120" s="130"/>
    </row>
    <row r="121" spans="10:19" ht="12.75">
      <c r="J121" s="130"/>
      <c r="K121" s="130"/>
      <c r="N121" s="130"/>
      <c r="O121" s="130"/>
      <c r="R121" s="130"/>
      <c r="S121" s="130"/>
    </row>
    <row r="122" spans="10:19" ht="12.75">
      <c r="J122" s="130"/>
      <c r="K122" s="130"/>
      <c r="N122" s="130"/>
      <c r="O122" s="130"/>
      <c r="R122" s="130"/>
      <c r="S122" s="130"/>
    </row>
    <row r="123" spans="10:19" ht="12.75">
      <c r="J123" s="130"/>
      <c r="K123" s="130"/>
      <c r="N123" s="130"/>
      <c r="O123" s="130"/>
      <c r="R123" s="130"/>
      <c r="S123" s="130"/>
    </row>
    <row r="124" spans="10:19" ht="12.75">
      <c r="J124" s="130"/>
      <c r="K124" s="130"/>
      <c r="N124" s="130"/>
      <c r="O124" s="130"/>
      <c r="R124" s="130"/>
      <c r="S124" s="130"/>
    </row>
    <row r="125" spans="10:19" ht="12.75">
      <c r="J125" s="130"/>
      <c r="K125" s="130"/>
      <c r="N125" s="130"/>
      <c r="O125" s="130"/>
      <c r="R125" s="130"/>
      <c r="S125" s="130"/>
    </row>
    <row r="126" spans="10:19" ht="12.75">
      <c r="J126" s="130"/>
      <c r="K126" s="130"/>
      <c r="N126" s="130"/>
      <c r="O126" s="130"/>
      <c r="R126" s="130"/>
      <c r="S126" s="130"/>
    </row>
    <row r="127" spans="10:19" ht="12.75">
      <c r="J127" s="130"/>
      <c r="K127" s="130"/>
      <c r="N127" s="130"/>
      <c r="O127" s="130"/>
      <c r="R127" s="130"/>
      <c r="S127" s="130"/>
    </row>
    <row r="128" spans="10:19" ht="12.75">
      <c r="J128" s="130"/>
      <c r="K128" s="130"/>
      <c r="N128" s="130"/>
      <c r="O128" s="130"/>
      <c r="R128" s="130"/>
      <c r="S128" s="130"/>
    </row>
    <row r="129" spans="10:19" ht="12.75">
      <c r="J129" s="130"/>
      <c r="K129" s="130"/>
      <c r="N129" s="130"/>
      <c r="O129" s="130"/>
      <c r="R129" s="130"/>
      <c r="S129" s="130"/>
    </row>
    <row r="130" spans="10:19" ht="12.75">
      <c r="J130" s="130"/>
      <c r="K130" s="130"/>
      <c r="N130" s="130"/>
      <c r="O130" s="130"/>
      <c r="R130" s="130"/>
      <c r="S130" s="130"/>
    </row>
    <row r="131" spans="10:19" ht="12.75">
      <c r="J131" s="130"/>
      <c r="K131" s="130"/>
      <c r="N131" s="130"/>
      <c r="O131" s="130"/>
      <c r="R131" s="130"/>
      <c r="S131" s="130"/>
    </row>
    <row r="132" spans="10:19" ht="12.75">
      <c r="J132" s="130"/>
      <c r="K132" s="130"/>
      <c r="N132" s="130"/>
      <c r="O132" s="130"/>
      <c r="R132" s="130"/>
      <c r="S132" s="130"/>
    </row>
    <row r="133" spans="10:19" ht="12.75">
      <c r="J133" s="130"/>
      <c r="K133" s="130"/>
      <c r="N133" s="130"/>
      <c r="O133" s="130"/>
      <c r="R133" s="130"/>
      <c r="S133" s="130"/>
    </row>
    <row r="134" spans="10:19" ht="12.75">
      <c r="J134" s="130"/>
      <c r="K134" s="130"/>
      <c r="N134" s="130"/>
      <c r="O134" s="130"/>
      <c r="R134" s="130"/>
      <c r="S134" s="130"/>
    </row>
    <row r="135" spans="10:19" ht="12.75">
      <c r="J135" s="130"/>
      <c r="K135" s="130"/>
      <c r="N135" s="130"/>
      <c r="O135" s="130"/>
      <c r="R135" s="130"/>
      <c r="S135" s="130"/>
    </row>
    <row r="136" spans="10:19" ht="12.75">
      <c r="J136" s="130"/>
      <c r="K136" s="130"/>
      <c r="N136" s="130"/>
      <c r="O136" s="130"/>
      <c r="R136" s="130"/>
      <c r="S136" s="130"/>
    </row>
    <row r="137" spans="10:19" ht="12.75">
      <c r="J137" s="130"/>
      <c r="K137" s="130"/>
      <c r="N137" s="130"/>
      <c r="O137" s="130"/>
      <c r="R137" s="130"/>
      <c r="S137" s="130"/>
    </row>
    <row r="138" spans="10:19" ht="12.75">
      <c r="J138" s="130"/>
      <c r="K138" s="130"/>
      <c r="N138" s="130"/>
      <c r="O138" s="130"/>
      <c r="R138" s="130"/>
      <c r="S138" s="130"/>
    </row>
    <row r="139" spans="10:19" ht="12.75">
      <c r="J139" s="130"/>
      <c r="K139" s="130"/>
      <c r="N139" s="130"/>
      <c r="O139" s="130"/>
      <c r="R139" s="130"/>
      <c r="S139" s="130"/>
    </row>
    <row r="140" spans="10:19" ht="12.75">
      <c r="J140" s="130"/>
      <c r="K140" s="130"/>
      <c r="N140" s="130"/>
      <c r="O140" s="130"/>
      <c r="R140" s="130"/>
      <c r="S140" s="130"/>
    </row>
    <row r="141" spans="10:19" ht="12.75">
      <c r="J141" s="130"/>
      <c r="K141" s="130"/>
      <c r="N141" s="130"/>
      <c r="O141" s="130"/>
      <c r="R141" s="130"/>
      <c r="S141" s="130"/>
    </row>
    <row r="142" spans="10:19" ht="12.75">
      <c r="J142" s="130"/>
      <c r="K142" s="130"/>
      <c r="N142" s="130"/>
      <c r="O142" s="130"/>
      <c r="R142" s="130"/>
      <c r="S142" s="130"/>
    </row>
    <row r="143" spans="10:19" ht="12.75">
      <c r="J143" s="130"/>
      <c r="K143" s="130"/>
      <c r="N143" s="130"/>
      <c r="O143" s="130"/>
      <c r="R143" s="130"/>
      <c r="S143" s="130"/>
    </row>
    <row r="144" spans="10:19" ht="12.75">
      <c r="J144" s="130"/>
      <c r="K144" s="130"/>
      <c r="N144" s="130"/>
      <c r="O144" s="130"/>
      <c r="R144" s="130"/>
      <c r="S144" s="130"/>
    </row>
    <row r="145" spans="10:19" ht="12.75">
      <c r="J145" s="130"/>
      <c r="K145" s="130"/>
      <c r="N145" s="130"/>
      <c r="O145" s="130"/>
      <c r="R145" s="130"/>
      <c r="S145" s="130"/>
    </row>
    <row r="146" spans="10:19" ht="12.75">
      <c r="J146" s="130"/>
      <c r="K146" s="130"/>
      <c r="N146" s="130"/>
      <c r="O146" s="130"/>
      <c r="R146" s="130"/>
      <c r="S146" s="130"/>
    </row>
    <row r="147" spans="10:19" ht="12.75">
      <c r="J147" s="130"/>
      <c r="K147" s="130"/>
      <c r="N147" s="130"/>
      <c r="O147" s="130"/>
      <c r="R147" s="130"/>
      <c r="S147" s="130"/>
    </row>
    <row r="148" spans="10:19" ht="12.75">
      <c r="J148" s="130"/>
      <c r="K148" s="130"/>
      <c r="N148" s="130"/>
      <c r="O148" s="130"/>
      <c r="R148" s="130"/>
      <c r="S148" s="130"/>
    </row>
    <row r="149" spans="10:19" ht="12.75">
      <c r="J149" s="130"/>
      <c r="K149" s="130"/>
      <c r="N149" s="130"/>
      <c r="O149" s="130"/>
      <c r="R149" s="130"/>
      <c r="S149" s="130"/>
    </row>
    <row r="150" spans="10:19" ht="12.75">
      <c r="J150" s="130"/>
      <c r="K150" s="130"/>
      <c r="N150" s="130"/>
      <c r="O150" s="130"/>
      <c r="R150" s="130"/>
      <c r="S150" s="130"/>
    </row>
    <row r="151" spans="10:19" ht="12.75">
      <c r="J151" s="130"/>
      <c r="K151" s="130"/>
      <c r="N151" s="130"/>
      <c r="O151" s="130"/>
      <c r="R151" s="130"/>
      <c r="S151" s="130"/>
    </row>
    <row r="152" spans="10:19" ht="12.75">
      <c r="J152" s="130"/>
      <c r="K152" s="130"/>
      <c r="N152" s="130"/>
      <c r="O152" s="130"/>
      <c r="R152" s="130"/>
      <c r="S152" s="130"/>
    </row>
    <row r="153" spans="10:19" ht="12.75">
      <c r="J153" s="130"/>
      <c r="K153" s="130"/>
      <c r="N153" s="130"/>
      <c r="O153" s="130"/>
      <c r="R153" s="130"/>
      <c r="S153" s="130"/>
    </row>
    <row r="154" spans="10:19" ht="12.75">
      <c r="J154" s="130"/>
      <c r="K154" s="130"/>
      <c r="N154" s="130"/>
      <c r="O154" s="130"/>
      <c r="R154" s="130"/>
      <c r="S154" s="130"/>
    </row>
    <row r="155" spans="10:19" ht="12.75">
      <c r="J155" s="130"/>
      <c r="K155" s="130"/>
      <c r="N155" s="130"/>
      <c r="O155" s="130"/>
      <c r="R155" s="130"/>
      <c r="S155" s="130"/>
    </row>
    <row r="156" spans="10:19" ht="12.75">
      <c r="J156" s="130"/>
      <c r="K156" s="130"/>
      <c r="N156" s="130"/>
      <c r="O156" s="130"/>
      <c r="R156" s="130"/>
      <c r="S156" s="130"/>
    </row>
    <row r="157" spans="10:19" ht="12.75">
      <c r="J157" s="130"/>
      <c r="K157" s="130"/>
      <c r="N157" s="130"/>
      <c r="O157" s="130"/>
      <c r="R157" s="130"/>
      <c r="S157" s="130"/>
    </row>
    <row r="158" spans="10:19" ht="12.75">
      <c r="J158" s="130"/>
      <c r="K158" s="130"/>
      <c r="N158" s="130"/>
      <c r="O158" s="130"/>
      <c r="R158" s="130"/>
      <c r="S158" s="130"/>
    </row>
    <row r="159" spans="10:19" ht="12.75">
      <c r="J159" s="130"/>
      <c r="K159" s="130"/>
      <c r="N159" s="130"/>
      <c r="O159" s="130"/>
      <c r="R159" s="130"/>
      <c r="S159" s="130"/>
    </row>
    <row r="160" spans="10:19" ht="12.75">
      <c r="J160" s="130"/>
      <c r="K160" s="130"/>
      <c r="N160" s="130"/>
      <c r="O160" s="130"/>
      <c r="R160" s="130"/>
      <c r="S160" s="130"/>
    </row>
    <row r="161" spans="10:19" ht="12.75">
      <c r="J161" s="130"/>
      <c r="K161" s="130"/>
      <c r="N161" s="130"/>
      <c r="O161" s="130"/>
      <c r="R161" s="130"/>
      <c r="S161" s="130"/>
    </row>
    <row r="162" spans="10:19" ht="12.75">
      <c r="J162" s="130"/>
      <c r="K162" s="130"/>
      <c r="N162" s="130"/>
      <c r="O162" s="130"/>
      <c r="R162" s="130"/>
      <c r="S162" s="130"/>
    </row>
    <row r="163" spans="10:19" ht="12.75">
      <c r="J163" s="130"/>
      <c r="K163" s="130"/>
      <c r="N163" s="130"/>
      <c r="O163" s="130"/>
      <c r="R163" s="130"/>
      <c r="S163" s="130"/>
    </row>
    <row r="164" spans="10:19" ht="12.75">
      <c r="J164" s="130"/>
      <c r="K164" s="130"/>
      <c r="N164" s="130"/>
      <c r="O164" s="130"/>
      <c r="R164" s="130"/>
      <c r="S164" s="130"/>
    </row>
    <row r="165" spans="10:19" ht="12.75">
      <c r="J165" s="130"/>
      <c r="K165" s="130"/>
      <c r="N165" s="130"/>
      <c r="O165" s="130"/>
      <c r="R165" s="130"/>
      <c r="S165" s="130"/>
    </row>
    <row r="166" spans="10:19" ht="12.75">
      <c r="J166" s="130"/>
      <c r="K166" s="130"/>
      <c r="N166" s="130"/>
      <c r="O166" s="130"/>
      <c r="R166" s="130"/>
      <c r="S166" s="130"/>
    </row>
    <row r="167" spans="10:19" ht="12.75">
      <c r="J167" s="130"/>
      <c r="K167" s="130"/>
      <c r="N167" s="130"/>
      <c r="O167" s="130"/>
      <c r="R167" s="130"/>
      <c r="S167" s="130"/>
    </row>
    <row r="168" spans="10:19" ht="12.75">
      <c r="J168" s="130"/>
      <c r="K168" s="130"/>
      <c r="N168" s="130"/>
      <c r="O168" s="130"/>
      <c r="R168" s="130"/>
      <c r="S168" s="130"/>
    </row>
    <row r="169" spans="10:19" ht="12.75">
      <c r="J169" s="130"/>
      <c r="K169" s="130"/>
      <c r="N169" s="130"/>
      <c r="O169" s="130"/>
      <c r="R169" s="130"/>
      <c r="S169" s="130"/>
    </row>
    <row r="170" spans="10:19" ht="12.75">
      <c r="J170" s="130"/>
      <c r="K170" s="130"/>
      <c r="N170" s="130"/>
      <c r="O170" s="130"/>
      <c r="R170" s="130"/>
      <c r="S170" s="130"/>
    </row>
    <row r="171" spans="10:19" ht="12.75">
      <c r="J171" s="130"/>
      <c r="K171" s="130"/>
      <c r="N171" s="130"/>
      <c r="O171" s="130"/>
      <c r="R171" s="130"/>
      <c r="S171" s="130"/>
    </row>
    <row r="172" spans="10:19" ht="12.75">
      <c r="J172" s="130"/>
      <c r="K172" s="130"/>
      <c r="N172" s="130"/>
      <c r="O172" s="130"/>
      <c r="R172" s="130"/>
      <c r="S172" s="130"/>
    </row>
    <row r="173" spans="10:19" ht="12.75">
      <c r="J173" s="130"/>
      <c r="K173" s="130"/>
      <c r="N173" s="130"/>
      <c r="O173" s="130"/>
      <c r="R173" s="130"/>
      <c r="S173" s="130"/>
    </row>
    <row r="174" spans="10:19" ht="12.75">
      <c r="J174" s="130"/>
      <c r="K174" s="130"/>
      <c r="N174" s="130"/>
      <c r="O174" s="130"/>
      <c r="R174" s="130"/>
      <c r="S174" s="130"/>
    </row>
    <row r="175" spans="10:19" ht="12.75">
      <c r="J175" s="130"/>
      <c r="K175" s="130"/>
      <c r="N175" s="130"/>
      <c r="O175" s="130"/>
      <c r="R175" s="130"/>
      <c r="S175" s="130"/>
    </row>
    <row r="176" spans="10:19" ht="12.75">
      <c r="J176" s="130"/>
      <c r="K176" s="130"/>
      <c r="N176" s="130"/>
      <c r="O176" s="130"/>
      <c r="R176" s="130"/>
      <c r="S176" s="130"/>
    </row>
    <row r="177" spans="10:19" ht="12.75">
      <c r="J177" s="130"/>
      <c r="K177" s="130"/>
      <c r="N177" s="130"/>
      <c r="O177" s="130"/>
      <c r="R177" s="130"/>
      <c r="S177" s="130"/>
    </row>
    <row r="178" spans="10:19" ht="12.75">
      <c r="J178" s="130"/>
      <c r="K178" s="130"/>
      <c r="N178" s="130"/>
      <c r="O178" s="130"/>
      <c r="R178" s="130"/>
      <c r="S178" s="130"/>
    </row>
    <row r="179" spans="10:19" ht="12.75">
      <c r="J179" s="130"/>
      <c r="K179" s="130"/>
      <c r="N179" s="130"/>
      <c r="O179" s="130"/>
      <c r="R179" s="130"/>
      <c r="S179" s="130"/>
    </row>
    <row r="180" spans="10:19" ht="12.75">
      <c r="J180" s="130"/>
      <c r="K180" s="130"/>
      <c r="N180" s="130"/>
      <c r="O180" s="130"/>
      <c r="R180" s="130"/>
      <c r="S180" s="130"/>
    </row>
    <row r="181" spans="10:19" ht="12.75">
      <c r="J181" s="130"/>
      <c r="K181" s="130"/>
      <c r="N181" s="130"/>
      <c r="O181" s="130"/>
      <c r="R181" s="130"/>
      <c r="S181" s="130"/>
    </row>
    <row r="182" spans="10:19" ht="12.75">
      <c r="J182" s="130"/>
      <c r="K182" s="130"/>
      <c r="N182" s="130"/>
      <c r="O182" s="130"/>
      <c r="R182" s="130"/>
      <c r="S182" s="130"/>
    </row>
    <row r="183" spans="10:19" ht="12.75">
      <c r="J183" s="130"/>
      <c r="K183" s="130"/>
      <c r="N183" s="130"/>
      <c r="O183" s="130"/>
      <c r="R183" s="130"/>
      <c r="S183" s="130"/>
    </row>
    <row r="184" spans="10:19" ht="12.75">
      <c r="J184" s="130"/>
      <c r="K184" s="130"/>
      <c r="N184" s="130"/>
      <c r="O184" s="130"/>
      <c r="R184" s="130"/>
      <c r="S184" s="130"/>
    </row>
    <row r="185" spans="10:19" ht="12.75">
      <c r="J185" s="130"/>
      <c r="K185" s="130"/>
      <c r="N185" s="130"/>
      <c r="O185" s="130"/>
      <c r="R185" s="130"/>
      <c r="S185" s="130"/>
    </row>
    <row r="186" spans="10:19" ht="12.75">
      <c r="J186" s="130"/>
      <c r="K186" s="130"/>
      <c r="N186" s="130"/>
      <c r="O186" s="130"/>
      <c r="R186" s="130"/>
      <c r="S186" s="130"/>
    </row>
    <row r="187" spans="10:19" ht="12.75">
      <c r="J187" s="130"/>
      <c r="K187" s="130"/>
      <c r="N187" s="130"/>
      <c r="O187" s="130"/>
      <c r="R187" s="130"/>
      <c r="S187" s="130"/>
    </row>
    <row r="188" spans="10:19" ht="12.75">
      <c r="J188" s="130"/>
      <c r="K188" s="130"/>
      <c r="N188" s="130"/>
      <c r="O188" s="130"/>
      <c r="R188" s="130"/>
      <c r="S188" s="130"/>
    </row>
    <row r="189" spans="10:19" ht="12.75">
      <c r="J189" s="130"/>
      <c r="K189" s="130"/>
      <c r="N189" s="130"/>
      <c r="O189" s="130"/>
      <c r="R189" s="130"/>
      <c r="S189" s="130"/>
    </row>
    <row r="190" spans="10:19" ht="12.75">
      <c r="J190" s="130"/>
      <c r="K190" s="130"/>
      <c r="N190" s="130"/>
      <c r="O190" s="130"/>
      <c r="R190" s="130"/>
      <c r="S190" s="130"/>
    </row>
    <row r="191" spans="10:19" ht="12.75">
      <c r="J191" s="130"/>
      <c r="K191" s="130"/>
      <c r="N191" s="130"/>
      <c r="O191" s="130"/>
      <c r="R191" s="130"/>
      <c r="S191" s="130"/>
    </row>
    <row r="192" spans="10:19" ht="12.75">
      <c r="J192" s="130"/>
      <c r="K192" s="130"/>
      <c r="N192" s="130"/>
      <c r="O192" s="130"/>
      <c r="R192" s="130"/>
      <c r="S192" s="130"/>
    </row>
    <row r="193" spans="10:19" ht="12.75">
      <c r="J193" s="130"/>
      <c r="K193" s="130"/>
      <c r="N193" s="130"/>
      <c r="O193" s="130"/>
      <c r="R193" s="130"/>
      <c r="S193" s="130"/>
    </row>
    <row r="194" spans="10:19" ht="12.75">
      <c r="J194" s="130"/>
      <c r="K194" s="130"/>
      <c r="N194" s="130"/>
      <c r="O194" s="130"/>
      <c r="R194" s="130"/>
      <c r="S194" s="130"/>
    </row>
    <row r="195" spans="10:19" ht="12.75">
      <c r="J195" s="130"/>
      <c r="K195" s="130"/>
      <c r="N195" s="130"/>
      <c r="O195" s="130"/>
      <c r="R195" s="130"/>
      <c r="S195" s="130"/>
    </row>
    <row r="196" spans="10:19" ht="12.75">
      <c r="J196" s="130"/>
      <c r="K196" s="130"/>
      <c r="N196" s="130"/>
      <c r="O196" s="130"/>
      <c r="R196" s="130"/>
      <c r="S196" s="130"/>
    </row>
    <row r="197" spans="10:19" ht="12.75">
      <c r="J197" s="130"/>
      <c r="K197" s="130"/>
      <c r="N197" s="130"/>
      <c r="O197" s="130"/>
      <c r="R197" s="130"/>
      <c r="S197" s="130"/>
    </row>
    <row r="198" spans="10:19" ht="12.75">
      <c r="J198" s="130"/>
      <c r="K198" s="130"/>
      <c r="N198" s="130"/>
      <c r="O198" s="130"/>
      <c r="R198" s="130"/>
      <c r="S198" s="130"/>
    </row>
    <row r="199" spans="10:19" ht="12.75">
      <c r="J199" s="130"/>
      <c r="K199" s="130"/>
      <c r="N199" s="130"/>
      <c r="O199" s="130"/>
      <c r="R199" s="130"/>
      <c r="S199" s="130"/>
    </row>
    <row r="200" spans="10:19" ht="12.75">
      <c r="J200" s="130"/>
      <c r="K200" s="130"/>
      <c r="N200" s="130"/>
      <c r="O200" s="130"/>
      <c r="R200" s="130"/>
      <c r="S200" s="130"/>
    </row>
    <row r="201" spans="10:19" ht="12.75">
      <c r="J201" s="130"/>
      <c r="K201" s="130"/>
      <c r="N201" s="130"/>
      <c r="O201" s="130"/>
      <c r="R201" s="130"/>
      <c r="S201" s="130"/>
    </row>
    <row r="202" spans="10:19" ht="12.75">
      <c r="J202" s="130"/>
      <c r="K202" s="130"/>
      <c r="N202" s="130"/>
      <c r="O202" s="130"/>
      <c r="R202" s="130"/>
      <c r="S202" s="130"/>
    </row>
    <row r="203" spans="10:19" ht="12.75">
      <c r="J203" s="130"/>
      <c r="K203" s="130"/>
      <c r="N203" s="130"/>
      <c r="O203" s="130"/>
      <c r="R203" s="130"/>
      <c r="S203" s="130"/>
    </row>
    <row r="204" spans="10:19" ht="12.75">
      <c r="J204" s="130"/>
      <c r="K204" s="130"/>
      <c r="N204" s="130"/>
      <c r="O204" s="130"/>
      <c r="R204" s="130"/>
      <c r="S204" s="130"/>
    </row>
    <row r="205" spans="10:19" ht="12.75">
      <c r="J205" s="130"/>
      <c r="K205" s="130"/>
      <c r="N205" s="130"/>
      <c r="O205" s="130"/>
      <c r="R205" s="130"/>
      <c r="S205" s="130"/>
    </row>
    <row r="206" spans="10:19" ht="12.75">
      <c r="J206" s="130"/>
      <c r="K206" s="130"/>
      <c r="N206" s="130"/>
      <c r="O206" s="130"/>
      <c r="R206" s="130"/>
      <c r="S206" s="130"/>
    </row>
    <row r="207" spans="10:19" ht="12.75">
      <c r="J207" s="130"/>
      <c r="K207" s="130"/>
      <c r="N207" s="130"/>
      <c r="O207" s="130"/>
      <c r="R207" s="130"/>
      <c r="S207" s="130"/>
    </row>
    <row r="208" spans="10:19" ht="12.75">
      <c r="J208" s="130"/>
      <c r="K208" s="130"/>
      <c r="N208" s="130"/>
      <c r="O208" s="130"/>
      <c r="R208" s="130"/>
      <c r="S208" s="130"/>
    </row>
    <row r="209" spans="10:19" ht="12.75">
      <c r="J209" s="130"/>
      <c r="K209" s="130"/>
      <c r="N209" s="130"/>
      <c r="O209" s="130"/>
      <c r="R209" s="130"/>
      <c r="S209" s="130"/>
    </row>
    <row r="210" spans="10:19" ht="12.75">
      <c r="J210" s="130"/>
      <c r="K210" s="130"/>
      <c r="N210" s="130"/>
      <c r="O210" s="130"/>
      <c r="R210" s="130"/>
      <c r="S210" s="130"/>
    </row>
    <row r="211" spans="10:19" ht="12.75">
      <c r="J211" s="130"/>
      <c r="K211" s="130"/>
      <c r="N211" s="130"/>
      <c r="O211" s="130"/>
      <c r="R211" s="130"/>
      <c r="S211" s="130"/>
    </row>
    <row r="212" spans="10:19" ht="12.75">
      <c r="J212" s="130"/>
      <c r="K212" s="130"/>
      <c r="N212" s="130"/>
      <c r="O212" s="130"/>
      <c r="R212" s="130"/>
      <c r="S212" s="130"/>
    </row>
    <row r="213" spans="10:19" ht="12.75">
      <c r="J213" s="130"/>
      <c r="K213" s="130"/>
      <c r="N213" s="130"/>
      <c r="O213" s="130"/>
      <c r="R213" s="130"/>
      <c r="S213" s="130"/>
    </row>
    <row r="214" spans="10:19" ht="12.75">
      <c r="J214" s="130"/>
      <c r="K214" s="130"/>
      <c r="N214" s="130"/>
      <c r="O214" s="130"/>
      <c r="R214" s="130"/>
      <c r="S214" s="130"/>
    </row>
    <row r="215" spans="10:19" ht="12.75">
      <c r="J215" s="130"/>
      <c r="K215" s="130"/>
      <c r="N215" s="130"/>
      <c r="O215" s="130"/>
      <c r="R215" s="130"/>
      <c r="S215" s="130"/>
    </row>
    <row r="216" spans="10:19" ht="12.75">
      <c r="J216" s="130"/>
      <c r="K216" s="130"/>
      <c r="N216" s="130"/>
      <c r="O216" s="130"/>
      <c r="R216" s="130"/>
      <c r="S216" s="130"/>
    </row>
    <row r="217" spans="10:19" ht="12.75">
      <c r="J217" s="130"/>
      <c r="K217" s="130"/>
      <c r="N217" s="130"/>
      <c r="O217" s="130"/>
      <c r="R217" s="130"/>
      <c r="S217" s="130"/>
    </row>
    <row r="218" spans="10:19" ht="12.75">
      <c r="J218" s="130"/>
      <c r="K218" s="130"/>
      <c r="N218" s="130"/>
      <c r="O218" s="130"/>
      <c r="R218" s="130"/>
      <c r="S218" s="130"/>
    </row>
    <row r="219" spans="10:19" ht="12.75">
      <c r="J219" s="130"/>
      <c r="K219" s="130"/>
      <c r="N219" s="130"/>
      <c r="O219" s="130"/>
      <c r="R219" s="130"/>
      <c r="S219" s="130"/>
    </row>
    <row r="220" spans="10:19" ht="12.75">
      <c r="J220" s="130"/>
      <c r="K220" s="130"/>
      <c r="N220" s="130"/>
      <c r="O220" s="130"/>
      <c r="R220" s="130"/>
      <c r="S220" s="130"/>
    </row>
    <row r="221" spans="10:19" ht="12.75">
      <c r="J221" s="130"/>
      <c r="K221" s="130"/>
      <c r="N221" s="130"/>
      <c r="O221" s="130"/>
      <c r="R221" s="130"/>
      <c r="S221" s="130"/>
    </row>
    <row r="222" spans="10:19" ht="12.75">
      <c r="J222" s="130"/>
      <c r="K222" s="130"/>
      <c r="N222" s="130"/>
      <c r="O222" s="130"/>
      <c r="R222" s="130"/>
      <c r="S222" s="130"/>
    </row>
    <row r="223" spans="10:19" ht="12.75">
      <c r="J223" s="130"/>
      <c r="K223" s="130"/>
      <c r="N223" s="130"/>
      <c r="O223" s="130"/>
      <c r="R223" s="130"/>
      <c r="S223" s="130"/>
    </row>
    <row r="224" spans="10:19" ht="12.75">
      <c r="J224" s="130"/>
      <c r="K224" s="130"/>
      <c r="N224" s="130"/>
      <c r="O224" s="130"/>
      <c r="R224" s="130"/>
      <c r="S224" s="130"/>
    </row>
    <row r="225" spans="10:19" ht="12.75">
      <c r="J225" s="130"/>
      <c r="K225" s="130"/>
      <c r="N225" s="130"/>
      <c r="O225" s="130"/>
      <c r="R225" s="130"/>
      <c r="S225" s="130"/>
    </row>
    <row r="226" spans="10:19" ht="12.75">
      <c r="J226" s="130"/>
      <c r="K226" s="130"/>
      <c r="N226" s="130"/>
      <c r="O226" s="130"/>
      <c r="R226" s="130"/>
      <c r="S226" s="130"/>
    </row>
    <row r="227" spans="10:19" ht="12.75">
      <c r="J227" s="130"/>
      <c r="K227" s="130"/>
      <c r="N227" s="130"/>
      <c r="O227" s="130"/>
      <c r="R227" s="130"/>
      <c r="S227" s="130"/>
    </row>
    <row r="228" spans="10:19" ht="12.75">
      <c r="J228" s="130"/>
      <c r="K228" s="130"/>
      <c r="N228" s="130"/>
      <c r="O228" s="130"/>
      <c r="R228" s="130"/>
      <c r="S228" s="130"/>
    </row>
    <row r="229" spans="10:19" ht="12.75">
      <c r="J229" s="130"/>
      <c r="K229" s="130"/>
      <c r="N229" s="130"/>
      <c r="O229" s="130"/>
      <c r="R229" s="130"/>
      <c r="S229" s="130"/>
    </row>
    <row r="230" spans="10:19" ht="12.75">
      <c r="J230" s="130"/>
      <c r="K230" s="130"/>
      <c r="N230" s="130"/>
      <c r="O230" s="130"/>
      <c r="R230" s="130"/>
      <c r="S230" s="130"/>
    </row>
    <row r="231" spans="10:19" ht="12.75">
      <c r="J231" s="130"/>
      <c r="K231" s="130"/>
      <c r="N231" s="130"/>
      <c r="O231" s="130"/>
      <c r="R231" s="130"/>
      <c r="S231" s="130"/>
    </row>
    <row r="232" spans="10:19" ht="12.75">
      <c r="J232" s="130"/>
      <c r="K232" s="130"/>
      <c r="N232" s="130"/>
      <c r="O232" s="130"/>
      <c r="R232" s="130"/>
      <c r="S232" s="130"/>
    </row>
    <row r="233" spans="10:19" ht="12.75">
      <c r="J233" s="130"/>
      <c r="K233" s="130"/>
      <c r="N233" s="130"/>
      <c r="O233" s="130"/>
      <c r="R233" s="130"/>
      <c r="S233" s="130"/>
    </row>
    <row r="234" spans="10:19" ht="12.75">
      <c r="J234" s="130"/>
      <c r="K234" s="130"/>
      <c r="N234" s="130"/>
      <c r="O234" s="130"/>
      <c r="R234" s="130"/>
      <c r="S234" s="130"/>
    </row>
    <row r="235" spans="10:19" ht="12.75">
      <c r="J235" s="130"/>
      <c r="K235" s="130"/>
      <c r="N235" s="130"/>
      <c r="O235" s="130"/>
      <c r="R235" s="130"/>
      <c r="S235" s="130"/>
    </row>
    <row r="236" spans="10:19" ht="12.75">
      <c r="J236" s="130"/>
      <c r="K236" s="130"/>
      <c r="N236" s="130"/>
      <c r="O236" s="130"/>
      <c r="R236" s="130"/>
      <c r="S236" s="130"/>
    </row>
    <row r="237" spans="10:19" ht="12.75">
      <c r="J237" s="130"/>
      <c r="K237" s="130"/>
      <c r="N237" s="130"/>
      <c r="O237" s="130"/>
      <c r="R237" s="130"/>
      <c r="S237" s="130"/>
    </row>
    <row r="238" spans="10:19" ht="12.75">
      <c r="J238" s="130"/>
      <c r="K238" s="130"/>
      <c r="N238" s="130"/>
      <c r="O238" s="130"/>
      <c r="R238" s="130"/>
      <c r="S238" s="130"/>
    </row>
    <row r="239" spans="10:19" ht="12.75">
      <c r="J239" s="130"/>
      <c r="K239" s="130"/>
      <c r="N239" s="130"/>
      <c r="O239" s="130"/>
      <c r="R239" s="130"/>
      <c r="S239" s="130"/>
    </row>
    <row r="240" spans="10:19" ht="12.75">
      <c r="J240" s="130"/>
      <c r="K240" s="130"/>
      <c r="N240" s="130"/>
      <c r="O240" s="130"/>
      <c r="R240" s="130"/>
      <c r="S240" s="130"/>
    </row>
    <row r="241" spans="10:19" ht="12.75">
      <c r="J241" s="130"/>
      <c r="K241" s="130"/>
      <c r="N241" s="130"/>
      <c r="O241" s="130"/>
      <c r="R241" s="130"/>
      <c r="S241" s="130"/>
    </row>
    <row r="242" spans="10:19" ht="12.75">
      <c r="J242" s="130"/>
      <c r="K242" s="130"/>
      <c r="N242" s="130"/>
      <c r="O242" s="130"/>
      <c r="R242" s="130"/>
      <c r="S242" s="130"/>
    </row>
    <row r="243" spans="10:19" ht="12.75">
      <c r="J243" s="130"/>
      <c r="K243" s="130"/>
      <c r="N243" s="130"/>
      <c r="O243" s="130"/>
      <c r="R243" s="130"/>
      <c r="S243" s="130"/>
    </row>
    <row r="244" spans="10:19" ht="12.75">
      <c r="J244" s="130"/>
      <c r="K244" s="130"/>
      <c r="N244" s="130"/>
      <c r="O244" s="130"/>
      <c r="R244" s="130"/>
      <c r="S244" s="130"/>
    </row>
    <row r="245" spans="10:19" ht="12.75">
      <c r="J245" s="130"/>
      <c r="K245" s="130"/>
      <c r="N245" s="130"/>
      <c r="O245" s="130"/>
      <c r="R245" s="130"/>
      <c r="S245" s="130"/>
    </row>
    <row r="246" spans="10:19" ht="12.75">
      <c r="J246" s="130"/>
      <c r="K246" s="130"/>
      <c r="N246" s="130"/>
      <c r="O246" s="130"/>
      <c r="R246" s="130"/>
      <c r="S246" s="130"/>
    </row>
    <row r="247" spans="10:19" ht="12.75">
      <c r="J247" s="130"/>
      <c r="K247" s="130"/>
      <c r="N247" s="130"/>
      <c r="O247" s="130"/>
      <c r="R247" s="130"/>
      <c r="S247" s="130"/>
    </row>
    <row r="248" spans="10:19" ht="12.75">
      <c r="J248" s="130"/>
      <c r="K248" s="130"/>
      <c r="N248" s="130"/>
      <c r="O248" s="130"/>
      <c r="R248" s="130"/>
      <c r="S248" s="130"/>
    </row>
    <row r="249" spans="10:19" ht="12.75">
      <c r="J249" s="130"/>
      <c r="K249" s="130"/>
      <c r="N249" s="130"/>
      <c r="O249" s="130"/>
      <c r="R249" s="130"/>
      <c r="S249" s="130"/>
    </row>
    <row r="250" spans="10:19" ht="12.75">
      <c r="J250" s="130"/>
      <c r="K250" s="130"/>
      <c r="N250" s="130"/>
      <c r="O250" s="130"/>
      <c r="R250" s="130"/>
      <c r="S250" s="130"/>
    </row>
    <row r="251" spans="10:19" ht="12.75">
      <c r="J251" s="130"/>
      <c r="K251" s="130"/>
      <c r="N251" s="130"/>
      <c r="O251" s="130"/>
      <c r="R251" s="130"/>
      <c r="S251" s="130"/>
    </row>
    <row r="252" spans="10:19" ht="12.75">
      <c r="J252" s="130"/>
      <c r="K252" s="130"/>
      <c r="N252" s="130"/>
      <c r="O252" s="130"/>
      <c r="R252" s="130"/>
      <c r="S252" s="130"/>
    </row>
    <row r="253" spans="10:19" ht="12.75">
      <c r="J253" s="130"/>
      <c r="K253" s="130"/>
      <c r="N253" s="130"/>
      <c r="O253" s="130"/>
      <c r="R253" s="130"/>
      <c r="S253" s="130"/>
    </row>
    <row r="254" spans="10:19" ht="12.75">
      <c r="J254" s="130"/>
      <c r="K254" s="130"/>
      <c r="N254" s="130"/>
      <c r="O254" s="130"/>
      <c r="R254" s="130"/>
      <c r="S254" s="130"/>
    </row>
    <row r="255" spans="10:19" ht="12.75">
      <c r="J255" s="130"/>
      <c r="K255" s="130"/>
      <c r="N255" s="130"/>
      <c r="O255" s="130"/>
      <c r="R255" s="130"/>
      <c r="S255" s="130"/>
    </row>
    <row r="256" spans="10:19" ht="12.75">
      <c r="J256" s="130"/>
      <c r="K256" s="130"/>
      <c r="N256" s="130"/>
      <c r="O256" s="130"/>
      <c r="R256" s="130"/>
      <c r="S256" s="130"/>
    </row>
    <row r="257" spans="10:19" ht="12.75">
      <c r="J257" s="130"/>
      <c r="K257" s="130"/>
      <c r="N257" s="130"/>
      <c r="O257" s="130"/>
      <c r="R257" s="130"/>
      <c r="S257" s="130"/>
    </row>
    <row r="258" spans="10:19" ht="12.75">
      <c r="J258" s="130"/>
      <c r="K258" s="130"/>
      <c r="N258" s="130"/>
      <c r="O258" s="130"/>
      <c r="R258" s="130"/>
      <c r="S258" s="130"/>
    </row>
    <row r="259" spans="10:19" ht="12.75">
      <c r="J259" s="130"/>
      <c r="K259" s="130"/>
      <c r="N259" s="130"/>
      <c r="O259" s="130"/>
      <c r="R259" s="130"/>
      <c r="S259" s="130"/>
    </row>
    <row r="260" spans="10:19" ht="12.75">
      <c r="J260" s="130"/>
      <c r="K260" s="130"/>
      <c r="N260" s="130"/>
      <c r="O260" s="130"/>
      <c r="R260" s="130"/>
      <c r="S260" s="130"/>
    </row>
    <row r="261" spans="10:19" ht="12.75">
      <c r="J261" s="130"/>
      <c r="K261" s="130"/>
      <c r="N261" s="130"/>
      <c r="O261" s="130"/>
      <c r="R261" s="130"/>
      <c r="S261" s="130"/>
    </row>
    <row r="262" spans="10:19" ht="12.75">
      <c r="J262" s="130"/>
      <c r="K262" s="130"/>
      <c r="N262" s="130"/>
      <c r="O262" s="130"/>
      <c r="R262" s="130"/>
      <c r="S262" s="130"/>
    </row>
    <row r="263" spans="10:19" ht="12.75">
      <c r="J263" s="130"/>
      <c r="K263" s="130"/>
      <c r="N263" s="130"/>
      <c r="O263" s="130"/>
      <c r="R263" s="130"/>
      <c r="S263" s="130"/>
    </row>
    <row r="264" spans="10:19" ht="12.75">
      <c r="J264" s="130"/>
      <c r="K264" s="130"/>
      <c r="N264" s="130"/>
      <c r="O264" s="130"/>
      <c r="R264" s="130"/>
      <c r="S264" s="130"/>
    </row>
    <row r="265" spans="10:19" ht="12.75">
      <c r="J265" s="130"/>
      <c r="K265" s="130"/>
      <c r="N265" s="130"/>
      <c r="O265" s="130"/>
      <c r="R265" s="130"/>
      <c r="S265" s="130"/>
    </row>
    <row r="266" spans="10:19" ht="12.75">
      <c r="J266" s="130"/>
      <c r="K266" s="130"/>
      <c r="N266" s="130"/>
      <c r="O266" s="130"/>
      <c r="R266" s="130"/>
      <c r="S266" s="130"/>
    </row>
    <row r="267" spans="10:19" ht="12.75">
      <c r="J267" s="130"/>
      <c r="K267" s="130"/>
      <c r="N267" s="130"/>
      <c r="O267" s="130"/>
      <c r="R267" s="130"/>
      <c r="S267" s="130"/>
    </row>
    <row r="268" spans="10:19" ht="12.75">
      <c r="J268" s="130"/>
      <c r="K268" s="130"/>
      <c r="N268" s="130"/>
      <c r="O268" s="130"/>
      <c r="R268" s="130"/>
      <c r="S268" s="130"/>
    </row>
    <row r="269" spans="10:19" ht="12.75">
      <c r="J269" s="130"/>
      <c r="K269" s="130"/>
      <c r="N269" s="130"/>
      <c r="O269" s="130"/>
      <c r="R269" s="130"/>
      <c r="S269" s="130"/>
    </row>
    <row r="270" spans="10:19" ht="12.75">
      <c r="J270" s="130"/>
      <c r="K270" s="130"/>
      <c r="N270" s="130"/>
      <c r="O270" s="130"/>
      <c r="R270" s="130"/>
      <c r="S270" s="130"/>
    </row>
    <row r="271" spans="10:19" ht="12.75">
      <c r="J271" s="130"/>
      <c r="K271" s="130"/>
      <c r="N271" s="130"/>
      <c r="O271" s="130"/>
      <c r="R271" s="130"/>
      <c r="S271" s="130"/>
    </row>
    <row r="272" spans="10:19" ht="12.75">
      <c r="J272" s="130"/>
      <c r="K272" s="130"/>
      <c r="N272" s="130"/>
      <c r="O272" s="130"/>
      <c r="R272" s="130"/>
      <c r="S272" s="130"/>
    </row>
    <row r="273" spans="10:19" ht="12.75">
      <c r="J273" s="130"/>
      <c r="K273" s="130"/>
      <c r="N273" s="130"/>
      <c r="O273" s="130"/>
      <c r="R273" s="130"/>
      <c r="S273" s="130"/>
    </row>
    <row r="274" spans="10:19" ht="12.75">
      <c r="J274" s="130"/>
      <c r="K274" s="130"/>
      <c r="N274" s="130"/>
      <c r="O274" s="130"/>
      <c r="R274" s="130"/>
      <c r="S274" s="130"/>
    </row>
    <row r="275" spans="10:19" ht="12.75">
      <c r="J275" s="130"/>
      <c r="K275" s="130"/>
      <c r="N275" s="130"/>
      <c r="O275" s="130"/>
      <c r="R275" s="130"/>
      <c r="S275" s="130"/>
    </row>
    <row r="276" spans="10:19" ht="12.75">
      <c r="J276" s="130"/>
      <c r="K276" s="130"/>
      <c r="N276" s="130"/>
      <c r="O276" s="130"/>
      <c r="R276" s="130"/>
      <c r="S276" s="130"/>
    </row>
    <row r="277" spans="10:19" ht="12.75">
      <c r="J277" s="130"/>
      <c r="K277" s="130"/>
      <c r="N277" s="130"/>
      <c r="O277" s="130"/>
      <c r="R277" s="130"/>
      <c r="S277" s="130"/>
    </row>
    <row r="278" spans="10:19" ht="12.75">
      <c r="J278" s="130"/>
      <c r="K278" s="130"/>
      <c r="N278" s="130"/>
      <c r="O278" s="130"/>
      <c r="R278" s="130"/>
      <c r="S278" s="130"/>
    </row>
    <row r="279" spans="10:19" ht="12.75">
      <c r="J279" s="130"/>
      <c r="K279" s="130"/>
      <c r="N279" s="130"/>
      <c r="O279" s="130"/>
      <c r="R279" s="130"/>
      <c r="S279" s="130"/>
    </row>
    <row r="280" spans="10:19" ht="12.75">
      <c r="J280" s="130"/>
      <c r="K280" s="130"/>
      <c r="N280" s="130"/>
      <c r="O280" s="130"/>
      <c r="R280" s="130"/>
      <c r="S280" s="130"/>
    </row>
    <row r="281" spans="10:19" ht="12.75">
      <c r="J281" s="130"/>
      <c r="K281" s="130"/>
      <c r="N281" s="130"/>
      <c r="O281" s="130"/>
      <c r="R281" s="130"/>
      <c r="S281" s="130"/>
    </row>
    <row r="282" spans="10:19" ht="12.75">
      <c r="J282" s="130"/>
      <c r="K282" s="130"/>
      <c r="N282" s="130"/>
      <c r="O282" s="130"/>
      <c r="R282" s="130"/>
      <c r="S282" s="130"/>
    </row>
    <row r="283" spans="10:19" ht="12.75">
      <c r="J283" s="130"/>
      <c r="K283" s="130"/>
      <c r="N283" s="130"/>
      <c r="O283" s="130"/>
      <c r="R283" s="130"/>
      <c r="S283" s="130"/>
    </row>
    <row r="284" spans="10:19" ht="12.75">
      <c r="J284" s="130"/>
      <c r="K284" s="130"/>
      <c r="N284" s="130"/>
      <c r="O284" s="130"/>
      <c r="R284" s="130"/>
      <c r="S284" s="130"/>
    </row>
    <row r="285" spans="10:19" ht="12.75">
      <c r="J285" s="130"/>
      <c r="K285" s="130"/>
      <c r="N285" s="130"/>
      <c r="O285" s="130"/>
      <c r="R285" s="130"/>
      <c r="S285" s="130"/>
    </row>
    <row r="286" spans="10:19" ht="12.75">
      <c r="J286" s="130"/>
      <c r="K286" s="130"/>
      <c r="N286" s="130"/>
      <c r="O286" s="130"/>
      <c r="R286" s="130"/>
      <c r="S286" s="130"/>
    </row>
    <row r="287" spans="10:19" ht="12.75">
      <c r="J287" s="130"/>
      <c r="K287" s="130"/>
      <c r="N287" s="130"/>
      <c r="O287" s="130"/>
      <c r="R287" s="130"/>
      <c r="S287" s="130"/>
    </row>
    <row r="288" spans="10:19" ht="12.75">
      <c r="J288" s="130"/>
      <c r="K288" s="130"/>
      <c r="N288" s="130"/>
      <c r="O288" s="130"/>
      <c r="R288" s="130"/>
      <c r="S288" s="130"/>
    </row>
    <row r="289" spans="10:19" ht="12.75">
      <c r="J289" s="130"/>
      <c r="K289" s="130"/>
      <c r="N289" s="130"/>
      <c r="O289" s="130"/>
      <c r="R289" s="130"/>
      <c r="S289" s="130"/>
    </row>
    <row r="290" spans="10:19" ht="12.75">
      <c r="J290" s="130"/>
      <c r="K290" s="130"/>
      <c r="N290" s="130"/>
      <c r="O290" s="130"/>
      <c r="R290" s="130"/>
      <c r="S290" s="130"/>
    </row>
    <row r="291" spans="10:19" ht="12.75">
      <c r="J291" s="130"/>
      <c r="K291" s="130"/>
      <c r="N291" s="130"/>
      <c r="O291" s="130"/>
      <c r="R291" s="130"/>
      <c r="S291" s="130"/>
    </row>
    <row r="292" spans="10:19" ht="12.75">
      <c r="J292" s="130"/>
      <c r="K292" s="130"/>
      <c r="N292" s="130"/>
      <c r="O292" s="130"/>
      <c r="R292" s="130"/>
      <c r="S292" s="130"/>
    </row>
    <row r="293" spans="10:19" ht="12.75">
      <c r="J293" s="130"/>
      <c r="K293" s="130"/>
      <c r="N293" s="130"/>
      <c r="O293" s="130"/>
      <c r="R293" s="130"/>
      <c r="S293" s="130"/>
    </row>
    <row r="294" spans="10:19" ht="12.75">
      <c r="J294" s="130"/>
      <c r="K294" s="130"/>
      <c r="N294" s="130"/>
      <c r="O294" s="130"/>
      <c r="R294" s="130"/>
      <c r="S294" s="130"/>
    </row>
    <row r="295" spans="10:19" ht="12.75">
      <c r="J295" s="130"/>
      <c r="K295" s="130"/>
      <c r="N295" s="130"/>
      <c r="O295" s="130"/>
      <c r="R295" s="130"/>
      <c r="S295" s="130"/>
    </row>
    <row r="296" spans="10:19" ht="12.75">
      <c r="J296" s="130"/>
      <c r="K296" s="130"/>
      <c r="N296" s="130"/>
      <c r="O296" s="130"/>
      <c r="R296" s="130"/>
      <c r="S296" s="130"/>
    </row>
    <row r="297" spans="10:19" ht="12.75">
      <c r="J297" s="130"/>
      <c r="K297" s="130"/>
      <c r="N297" s="130"/>
      <c r="O297" s="130"/>
      <c r="R297" s="130"/>
      <c r="S297" s="130"/>
    </row>
    <row r="298" spans="10:19" ht="12.75">
      <c r="J298" s="130"/>
      <c r="K298" s="130"/>
      <c r="N298" s="130"/>
      <c r="O298" s="130"/>
      <c r="R298" s="130"/>
      <c r="S298" s="130"/>
    </row>
    <row r="299" spans="10:19" ht="12.75">
      <c r="J299" s="130"/>
      <c r="K299" s="130"/>
      <c r="N299" s="130"/>
      <c r="O299" s="130"/>
      <c r="R299" s="130"/>
      <c r="S299" s="130"/>
    </row>
    <row r="300" spans="10:19" ht="12.75">
      <c r="J300" s="130"/>
      <c r="K300" s="130"/>
      <c r="N300" s="130"/>
      <c r="O300" s="130"/>
      <c r="R300" s="130"/>
      <c r="S300" s="130"/>
    </row>
    <row r="301" spans="10:19" ht="12.75">
      <c r="J301" s="130"/>
      <c r="K301" s="130"/>
      <c r="N301" s="130"/>
      <c r="O301" s="130"/>
      <c r="R301" s="130"/>
      <c r="S301" s="130"/>
    </row>
    <row r="302" spans="10:19" ht="12.75">
      <c r="J302" s="130"/>
      <c r="K302" s="130"/>
      <c r="N302" s="130"/>
      <c r="O302" s="130"/>
      <c r="R302" s="130"/>
      <c r="S302" s="130"/>
    </row>
    <row r="303" spans="10:19" ht="12.75">
      <c r="J303" s="130"/>
      <c r="K303" s="130"/>
      <c r="N303" s="130"/>
      <c r="O303" s="130"/>
      <c r="R303" s="130"/>
      <c r="S303" s="130"/>
    </row>
    <row r="304" spans="10:19" ht="12.75">
      <c r="J304" s="130"/>
      <c r="K304" s="130"/>
      <c r="N304" s="130"/>
      <c r="O304" s="130"/>
      <c r="R304" s="130"/>
      <c r="S304" s="130"/>
    </row>
    <row r="305" spans="10:19" ht="12.75">
      <c r="J305" s="130"/>
      <c r="K305" s="130"/>
      <c r="N305" s="130"/>
      <c r="O305" s="130"/>
      <c r="R305" s="130"/>
      <c r="S305" s="130"/>
    </row>
    <row r="306" spans="10:19" ht="12.75">
      <c r="J306" s="130"/>
      <c r="K306" s="130"/>
      <c r="N306" s="130"/>
      <c r="O306" s="130"/>
      <c r="R306" s="130"/>
      <c r="S306" s="130"/>
    </row>
    <row r="307" spans="10:19" ht="12.75">
      <c r="J307" s="130"/>
      <c r="K307" s="130"/>
      <c r="N307" s="130"/>
      <c r="O307" s="130"/>
      <c r="R307" s="130"/>
      <c r="S307" s="130"/>
    </row>
    <row r="308" spans="10:19" ht="12.75">
      <c r="J308" s="130"/>
      <c r="K308" s="130"/>
      <c r="N308" s="130"/>
      <c r="O308" s="130"/>
      <c r="R308" s="130"/>
      <c r="S308" s="130"/>
    </row>
    <row r="309" spans="10:19" ht="12.75">
      <c r="J309" s="130"/>
      <c r="K309" s="130"/>
      <c r="N309" s="130"/>
      <c r="O309" s="130"/>
      <c r="R309" s="130"/>
      <c r="S309" s="130"/>
    </row>
    <row r="310" spans="10:19" ht="12.75">
      <c r="J310" s="130"/>
      <c r="K310" s="130"/>
      <c r="N310" s="130"/>
      <c r="O310" s="130"/>
      <c r="R310" s="130"/>
      <c r="S310" s="130"/>
    </row>
    <row r="311" spans="10:19" ht="12.75">
      <c r="J311" s="130"/>
      <c r="K311" s="130"/>
      <c r="N311" s="130"/>
      <c r="O311" s="130"/>
      <c r="R311" s="130"/>
      <c r="S311" s="130"/>
    </row>
    <row r="312" spans="10:19" ht="12.75">
      <c r="J312" s="130"/>
      <c r="K312" s="130"/>
      <c r="N312" s="130"/>
      <c r="O312" s="130"/>
      <c r="R312" s="130"/>
      <c r="S312" s="130"/>
    </row>
    <row r="313" spans="10:19" ht="12.75">
      <c r="J313" s="130"/>
      <c r="K313" s="130"/>
      <c r="N313" s="130"/>
      <c r="O313" s="130"/>
      <c r="R313" s="130"/>
      <c r="S313" s="130"/>
    </row>
    <row r="314" spans="10:19" ht="12.75">
      <c r="J314" s="130"/>
      <c r="K314" s="130"/>
      <c r="N314" s="130"/>
      <c r="O314" s="130"/>
      <c r="R314" s="130"/>
      <c r="S314" s="130"/>
    </row>
    <row r="315" spans="10:19" ht="12.75">
      <c r="J315" s="130"/>
      <c r="K315" s="130"/>
      <c r="N315" s="130"/>
      <c r="O315" s="130"/>
      <c r="R315" s="130"/>
      <c r="S315" s="130"/>
    </row>
    <row r="316" spans="10:19" ht="12.75">
      <c r="J316" s="130"/>
      <c r="K316" s="130"/>
      <c r="N316" s="130"/>
      <c r="O316" s="130"/>
      <c r="R316" s="130"/>
      <c r="S316" s="130"/>
    </row>
    <row r="317" spans="10:19" ht="12.75">
      <c r="J317" s="130"/>
      <c r="K317" s="130"/>
      <c r="N317" s="130"/>
      <c r="O317" s="130"/>
      <c r="R317" s="130"/>
      <c r="S317" s="130"/>
    </row>
    <row r="318" spans="10:19" ht="12.75">
      <c r="J318" s="130"/>
      <c r="K318" s="130"/>
      <c r="N318" s="130"/>
      <c r="O318" s="130"/>
      <c r="R318" s="130"/>
      <c r="S318" s="130"/>
    </row>
    <row r="319" spans="10:19" ht="12.75">
      <c r="J319" s="130"/>
      <c r="K319" s="130"/>
      <c r="N319" s="130"/>
      <c r="O319" s="130"/>
      <c r="R319" s="130"/>
      <c r="S319" s="130"/>
    </row>
    <row r="320" spans="10:19" ht="12.75">
      <c r="J320" s="130"/>
      <c r="K320" s="130"/>
      <c r="N320" s="130"/>
      <c r="O320" s="130"/>
      <c r="R320" s="130"/>
      <c r="S320" s="130"/>
    </row>
    <row r="321" spans="10:19" ht="12.75">
      <c r="J321" s="130"/>
      <c r="K321" s="130"/>
      <c r="N321" s="130"/>
      <c r="O321" s="130"/>
      <c r="R321" s="130"/>
      <c r="S321" s="130"/>
    </row>
    <row r="322" spans="10:19" ht="12.75">
      <c r="J322" s="130"/>
      <c r="K322" s="130"/>
      <c r="N322" s="130"/>
      <c r="O322" s="130"/>
      <c r="R322" s="130"/>
      <c r="S322" s="130"/>
    </row>
    <row r="323" spans="10:19" ht="12.75">
      <c r="J323" s="130"/>
      <c r="K323" s="130"/>
      <c r="N323" s="130"/>
      <c r="O323" s="130"/>
      <c r="R323" s="130"/>
      <c r="S323" s="130"/>
    </row>
    <row r="324" spans="10:19" ht="12.75">
      <c r="J324" s="130"/>
      <c r="K324" s="130"/>
      <c r="N324" s="130"/>
      <c r="O324" s="130"/>
      <c r="R324" s="130"/>
      <c r="S324" s="130"/>
    </row>
    <row r="325" spans="10:19" ht="12.75">
      <c r="J325" s="130"/>
      <c r="K325" s="130"/>
      <c r="N325" s="130"/>
      <c r="O325" s="130"/>
      <c r="R325" s="130"/>
      <c r="S325" s="130"/>
    </row>
    <row r="326" spans="10:19" ht="12.75">
      <c r="J326" s="130"/>
      <c r="K326" s="130"/>
      <c r="N326" s="130"/>
      <c r="O326" s="130"/>
      <c r="R326" s="130"/>
      <c r="S326" s="130"/>
    </row>
    <row r="327" spans="10:19" ht="12.75">
      <c r="J327" s="130"/>
      <c r="K327" s="130"/>
      <c r="N327" s="130"/>
      <c r="O327" s="130"/>
      <c r="R327" s="130"/>
      <c r="S327" s="130"/>
    </row>
    <row r="328" spans="10:19" ht="12.75">
      <c r="J328" s="130"/>
      <c r="K328" s="130"/>
      <c r="N328" s="130"/>
      <c r="O328" s="130"/>
      <c r="R328" s="130"/>
      <c r="S328" s="130"/>
    </row>
    <row r="329" spans="10:19" ht="12.75">
      <c r="J329" s="130"/>
      <c r="K329" s="130"/>
      <c r="N329" s="130"/>
      <c r="O329" s="130"/>
      <c r="R329" s="130"/>
      <c r="S329" s="130"/>
    </row>
    <row r="330" spans="10:19" ht="12.75">
      <c r="J330" s="130"/>
      <c r="K330" s="130"/>
      <c r="N330" s="130"/>
      <c r="O330" s="130"/>
      <c r="R330" s="130"/>
      <c r="S330" s="130"/>
    </row>
    <row r="331" spans="10:19" ht="12.75">
      <c r="J331" s="130"/>
      <c r="K331" s="130"/>
      <c r="N331" s="130"/>
      <c r="O331" s="130"/>
      <c r="R331" s="130"/>
      <c r="S331" s="130"/>
    </row>
    <row r="332" spans="10:19" ht="12.75">
      <c r="J332" s="130"/>
      <c r="K332" s="130"/>
      <c r="N332" s="130"/>
      <c r="O332" s="130"/>
      <c r="R332" s="130"/>
      <c r="S332" s="130"/>
    </row>
    <row r="333" spans="10:19" ht="12.75">
      <c r="J333" s="130"/>
      <c r="K333" s="130"/>
      <c r="N333" s="130"/>
      <c r="O333" s="130"/>
      <c r="R333" s="130"/>
      <c r="S333" s="130"/>
    </row>
    <row r="334" spans="10:19" ht="12.75">
      <c r="J334" s="130"/>
      <c r="K334" s="130"/>
      <c r="N334" s="130"/>
      <c r="O334" s="130"/>
      <c r="R334" s="130"/>
      <c r="S334" s="130"/>
    </row>
    <row r="335" spans="10:19" ht="12.75">
      <c r="J335" s="130"/>
      <c r="K335" s="130"/>
      <c r="N335" s="130"/>
      <c r="O335" s="130"/>
      <c r="R335" s="130"/>
      <c r="S335" s="130"/>
    </row>
    <row r="336" spans="10:19" ht="12.75">
      <c r="J336" s="130"/>
      <c r="K336" s="130"/>
      <c r="N336" s="130"/>
      <c r="O336" s="130"/>
      <c r="R336" s="130"/>
      <c r="S336" s="130"/>
    </row>
    <row r="337" spans="10:19" ht="12.75">
      <c r="J337" s="130"/>
      <c r="K337" s="130"/>
      <c r="N337" s="130"/>
      <c r="O337" s="130"/>
      <c r="R337" s="130"/>
      <c r="S337" s="130"/>
    </row>
    <row r="338" spans="10:19" ht="12.75">
      <c r="J338" s="130"/>
      <c r="K338" s="130"/>
      <c r="N338" s="130"/>
      <c r="O338" s="130"/>
      <c r="R338" s="130"/>
      <c r="S338" s="130"/>
    </row>
    <row r="339" spans="10:19" ht="12.75">
      <c r="J339" s="130"/>
      <c r="K339" s="130"/>
      <c r="N339" s="130"/>
      <c r="O339" s="130"/>
      <c r="R339" s="130"/>
      <c r="S339" s="130"/>
    </row>
    <row r="340" spans="10:19" ht="12.75">
      <c r="J340" s="130"/>
      <c r="K340" s="130"/>
      <c r="N340" s="130"/>
      <c r="O340" s="130"/>
      <c r="R340" s="130"/>
      <c r="S340" s="130"/>
    </row>
    <row r="341" spans="10:19" ht="12.75">
      <c r="J341" s="130"/>
      <c r="K341" s="130"/>
      <c r="N341" s="130"/>
      <c r="O341" s="130"/>
      <c r="R341" s="130"/>
      <c r="S341" s="130"/>
    </row>
    <row r="342" spans="10:19" ht="12.75">
      <c r="J342" s="130"/>
      <c r="K342" s="130"/>
      <c r="N342" s="130"/>
      <c r="O342" s="130"/>
      <c r="R342" s="130"/>
      <c r="S342" s="130"/>
    </row>
    <row r="343" spans="10:19" ht="12.75">
      <c r="J343" s="130"/>
      <c r="K343" s="130"/>
      <c r="N343" s="130"/>
      <c r="O343" s="130"/>
      <c r="R343" s="130"/>
      <c r="S343" s="130"/>
    </row>
    <row r="344" spans="10:19" ht="12.75">
      <c r="J344" s="130"/>
      <c r="K344" s="130"/>
      <c r="N344" s="130"/>
      <c r="O344" s="130"/>
      <c r="R344" s="130"/>
      <c r="S344" s="130"/>
    </row>
    <row r="345" spans="10:19" ht="12.75">
      <c r="J345" s="130"/>
      <c r="K345" s="130"/>
      <c r="N345" s="130"/>
      <c r="O345" s="130"/>
      <c r="R345" s="130"/>
      <c r="S345" s="130"/>
    </row>
    <row r="346" spans="10:19" ht="12.75">
      <c r="J346" s="130"/>
      <c r="K346" s="130"/>
      <c r="N346" s="130"/>
      <c r="O346" s="130"/>
      <c r="R346" s="130"/>
      <c r="S346" s="130"/>
    </row>
    <row r="347" spans="10:19" ht="12.75">
      <c r="J347" s="130"/>
      <c r="K347" s="130"/>
      <c r="N347" s="130"/>
      <c r="O347" s="130"/>
      <c r="R347" s="130"/>
      <c r="S347" s="130"/>
    </row>
    <row r="348" spans="10:19" ht="12.75">
      <c r="J348" s="130"/>
      <c r="K348" s="130"/>
      <c r="N348" s="130"/>
      <c r="O348" s="130"/>
      <c r="R348" s="130"/>
      <c r="S348" s="130"/>
    </row>
    <row r="349" spans="10:19" ht="12.75">
      <c r="J349" s="130"/>
      <c r="K349" s="130"/>
      <c r="N349" s="130"/>
      <c r="O349" s="130"/>
      <c r="R349" s="130"/>
      <c r="S349" s="130"/>
    </row>
    <row r="350" spans="10:19" ht="12.75">
      <c r="J350" s="130"/>
      <c r="K350" s="130"/>
      <c r="N350" s="130"/>
      <c r="O350" s="130"/>
      <c r="R350" s="130"/>
      <c r="S350" s="130"/>
    </row>
    <row r="351" spans="10:19" ht="12.75">
      <c r="J351" s="130"/>
      <c r="K351" s="130"/>
      <c r="N351" s="130"/>
      <c r="O351" s="130"/>
      <c r="R351" s="130"/>
      <c r="S351" s="130"/>
    </row>
    <row r="352" spans="10:19" ht="12.75">
      <c r="J352" s="130"/>
      <c r="K352" s="130"/>
      <c r="N352" s="130"/>
      <c r="O352" s="130"/>
      <c r="R352" s="130"/>
      <c r="S352" s="130"/>
    </row>
    <row r="353" spans="10:19" ht="12.75">
      <c r="J353" s="130"/>
      <c r="K353" s="130"/>
      <c r="N353" s="130"/>
      <c r="O353" s="130"/>
      <c r="R353" s="130"/>
      <c r="S353" s="130"/>
    </row>
    <row r="354" spans="10:19" ht="12.75">
      <c r="J354" s="130"/>
      <c r="K354" s="130"/>
      <c r="N354" s="130"/>
      <c r="O354" s="130"/>
      <c r="R354" s="130"/>
      <c r="S354" s="130"/>
    </row>
    <row r="355" spans="10:19" ht="12.75">
      <c r="J355" s="130"/>
      <c r="K355" s="130"/>
      <c r="N355" s="130"/>
      <c r="O355" s="130"/>
      <c r="R355" s="130"/>
      <c r="S355" s="130"/>
    </row>
    <row r="356" spans="10:19" ht="12.75">
      <c r="J356" s="130"/>
      <c r="K356" s="130"/>
      <c r="N356" s="130"/>
      <c r="O356" s="130"/>
      <c r="R356" s="130"/>
      <c r="S356" s="130"/>
    </row>
    <row r="357" spans="10:19" ht="12.75">
      <c r="J357" s="130"/>
      <c r="K357" s="130"/>
      <c r="N357" s="130"/>
      <c r="O357" s="130"/>
      <c r="R357" s="130"/>
      <c r="S357" s="130"/>
    </row>
    <row r="358" spans="10:19" ht="12.75">
      <c r="J358" s="130"/>
      <c r="K358" s="130"/>
      <c r="N358" s="130"/>
      <c r="O358" s="130"/>
      <c r="R358" s="130"/>
      <c r="S358" s="130"/>
    </row>
    <row r="359" spans="10:19" ht="12.75">
      <c r="J359" s="130"/>
      <c r="K359" s="130"/>
      <c r="N359" s="130"/>
      <c r="O359" s="130"/>
      <c r="R359" s="130"/>
      <c r="S359" s="130"/>
    </row>
    <row r="360" spans="10:19" ht="12.75">
      <c r="J360" s="130"/>
      <c r="K360" s="130"/>
      <c r="N360" s="130"/>
      <c r="O360" s="130"/>
      <c r="R360" s="130"/>
      <c r="S360" s="130"/>
    </row>
    <row r="361" spans="10:19" ht="12.75">
      <c r="J361" s="130"/>
      <c r="K361" s="130"/>
      <c r="N361" s="130"/>
      <c r="O361" s="130"/>
      <c r="R361" s="130"/>
      <c r="S361" s="130"/>
    </row>
    <row r="362" spans="10:19" ht="12.75">
      <c r="J362" s="130"/>
      <c r="K362" s="130"/>
      <c r="N362" s="130"/>
      <c r="O362" s="130"/>
      <c r="R362" s="130"/>
      <c r="S362" s="130"/>
    </row>
    <row r="363" spans="10:19" ht="12.75">
      <c r="J363" s="130"/>
      <c r="K363" s="130"/>
      <c r="N363" s="130"/>
      <c r="O363" s="130"/>
      <c r="R363" s="130"/>
      <c r="S363" s="130"/>
    </row>
    <row r="364" spans="10:19" ht="12.75">
      <c r="J364" s="130"/>
      <c r="K364" s="130"/>
      <c r="N364" s="130"/>
      <c r="O364" s="130"/>
      <c r="R364" s="130"/>
      <c r="S364" s="130"/>
    </row>
    <row r="365" spans="10:19" ht="12.75">
      <c r="J365" s="130"/>
      <c r="K365" s="130"/>
      <c r="N365" s="130"/>
      <c r="O365" s="130"/>
      <c r="R365" s="130"/>
      <c r="S365" s="130"/>
    </row>
    <row r="366" spans="10:19" ht="12.75">
      <c r="J366" s="130"/>
      <c r="K366" s="130"/>
      <c r="N366" s="130"/>
      <c r="O366" s="130"/>
      <c r="R366" s="130"/>
      <c r="S366" s="130"/>
    </row>
    <row r="367" spans="10:19" ht="12.75">
      <c r="J367" s="130"/>
      <c r="K367" s="130"/>
      <c r="N367" s="130"/>
      <c r="O367" s="130"/>
      <c r="R367" s="130"/>
      <c r="S367" s="130"/>
    </row>
    <row r="368" spans="10:19" ht="12.75">
      <c r="J368" s="130"/>
      <c r="K368" s="130"/>
      <c r="N368" s="130"/>
      <c r="O368" s="130"/>
      <c r="R368" s="130"/>
      <c r="S368" s="130"/>
    </row>
    <row r="369" spans="10:19" ht="12.75">
      <c r="J369" s="130"/>
      <c r="K369" s="130"/>
      <c r="N369" s="130"/>
      <c r="O369" s="130"/>
      <c r="R369" s="130"/>
      <c r="S369" s="130"/>
    </row>
    <row r="370" spans="10:19" ht="12.75">
      <c r="J370" s="130"/>
      <c r="K370" s="130"/>
      <c r="N370" s="130"/>
      <c r="O370" s="130"/>
      <c r="R370" s="130"/>
      <c r="S370" s="130"/>
    </row>
    <row r="371" spans="10:19" ht="12.75">
      <c r="J371" s="130"/>
      <c r="K371" s="130"/>
      <c r="N371" s="130"/>
      <c r="O371" s="130"/>
      <c r="R371" s="130"/>
      <c r="S371" s="130"/>
    </row>
    <row r="372" spans="10:19" ht="12.75">
      <c r="J372" s="130"/>
      <c r="K372" s="130"/>
      <c r="N372" s="130"/>
      <c r="O372" s="130"/>
      <c r="R372" s="130"/>
      <c r="S372" s="130"/>
    </row>
    <row r="373" spans="10:19" ht="12.75">
      <c r="J373" s="130"/>
      <c r="K373" s="130"/>
      <c r="N373" s="130"/>
      <c r="O373" s="130"/>
      <c r="R373" s="130"/>
      <c r="S373" s="130"/>
    </row>
    <row r="374" spans="10:19" ht="12.75">
      <c r="J374" s="130"/>
      <c r="K374" s="130"/>
      <c r="N374" s="130"/>
      <c r="O374" s="130"/>
      <c r="R374" s="130"/>
      <c r="S374" s="130"/>
    </row>
    <row r="375" spans="10:19" ht="12.75">
      <c r="J375" s="130"/>
      <c r="K375" s="130"/>
      <c r="N375" s="130"/>
      <c r="O375" s="130"/>
      <c r="R375" s="130"/>
      <c r="S375" s="130"/>
    </row>
    <row r="376" spans="10:19" ht="12.75">
      <c r="J376" s="130"/>
      <c r="K376" s="130"/>
      <c r="N376" s="130"/>
      <c r="O376" s="130"/>
      <c r="R376" s="130"/>
      <c r="S376" s="130"/>
    </row>
    <row r="377" spans="10:19" ht="12.75">
      <c r="J377" s="130"/>
      <c r="K377" s="130"/>
      <c r="N377" s="130"/>
      <c r="O377" s="130"/>
      <c r="R377" s="130"/>
      <c r="S377" s="130"/>
    </row>
    <row r="378" spans="10:19" ht="12.75">
      <c r="J378" s="130"/>
      <c r="K378" s="130"/>
      <c r="N378" s="130"/>
      <c r="O378" s="130"/>
      <c r="R378" s="130"/>
      <c r="S378" s="130"/>
    </row>
    <row r="379" spans="10:19" ht="12.75">
      <c r="J379" s="130"/>
      <c r="K379" s="130"/>
      <c r="N379" s="130"/>
      <c r="O379" s="130"/>
      <c r="R379" s="130"/>
      <c r="S379" s="130"/>
    </row>
    <row r="380" spans="10:19" ht="12.75">
      <c r="J380" s="130"/>
      <c r="K380" s="130"/>
      <c r="N380" s="130"/>
      <c r="O380" s="130"/>
      <c r="R380" s="130"/>
      <c r="S380" s="130"/>
    </row>
    <row r="381" spans="10:19" ht="12.75">
      <c r="J381" s="130"/>
      <c r="K381" s="130"/>
      <c r="N381" s="130"/>
      <c r="O381" s="130"/>
      <c r="R381" s="130"/>
      <c r="S381" s="130"/>
    </row>
    <row r="382" spans="10:19" ht="12.75">
      <c r="J382" s="130"/>
      <c r="K382" s="130"/>
      <c r="N382" s="130"/>
      <c r="O382" s="130"/>
      <c r="R382" s="130"/>
      <c r="S382" s="130"/>
    </row>
    <row r="383" spans="10:19" ht="12.75">
      <c r="J383" s="130"/>
      <c r="K383" s="130"/>
      <c r="N383" s="130"/>
      <c r="O383" s="130"/>
      <c r="R383" s="130"/>
      <c r="S383" s="130"/>
    </row>
    <row r="384" spans="10:19" ht="12.75">
      <c r="J384" s="130"/>
      <c r="K384" s="130"/>
      <c r="N384" s="130"/>
      <c r="O384" s="130"/>
      <c r="R384" s="130"/>
      <c r="S384" s="130"/>
    </row>
    <row r="385" spans="10:19" ht="12.75">
      <c r="J385" s="130"/>
      <c r="K385" s="130"/>
      <c r="N385" s="130"/>
      <c r="O385" s="130"/>
      <c r="R385" s="130"/>
      <c r="S385" s="130"/>
    </row>
    <row r="386" spans="10:19" ht="12.75">
      <c r="J386" s="130"/>
      <c r="K386" s="130"/>
      <c r="N386" s="130"/>
      <c r="O386" s="130"/>
      <c r="R386" s="130"/>
      <c r="S386" s="130"/>
    </row>
    <row r="387" spans="10:19" ht="12.75">
      <c r="J387" s="130"/>
      <c r="K387" s="130"/>
      <c r="N387" s="130"/>
      <c r="O387" s="130"/>
      <c r="R387" s="130"/>
      <c r="S387" s="130"/>
    </row>
    <row r="388" spans="10:19" ht="12.75">
      <c r="J388" s="130"/>
      <c r="K388" s="130"/>
      <c r="N388" s="130"/>
      <c r="O388" s="130"/>
      <c r="R388" s="130"/>
      <c r="S388" s="130"/>
    </row>
    <row r="389" spans="10:19" ht="12.75">
      <c r="J389" s="130"/>
      <c r="K389" s="130"/>
      <c r="N389" s="130"/>
      <c r="O389" s="130"/>
      <c r="R389" s="130"/>
      <c r="S389" s="130"/>
    </row>
    <row r="390" spans="10:19" ht="12.75">
      <c r="J390" s="130"/>
      <c r="K390" s="130"/>
      <c r="N390" s="130"/>
      <c r="O390" s="130"/>
      <c r="R390" s="130"/>
      <c r="S390" s="130"/>
    </row>
    <row r="391" spans="10:19" ht="12.75">
      <c r="J391" s="130"/>
      <c r="K391" s="130"/>
      <c r="N391" s="130"/>
      <c r="O391" s="130"/>
      <c r="R391" s="130"/>
      <c r="S391" s="130"/>
    </row>
    <row r="392" spans="10:19" ht="12.75">
      <c r="J392" s="130"/>
      <c r="K392" s="130"/>
      <c r="N392" s="130"/>
      <c r="O392" s="130"/>
      <c r="R392" s="130"/>
      <c r="S392" s="130"/>
    </row>
    <row r="393" spans="10:19" ht="12.75">
      <c r="J393" s="130"/>
      <c r="K393" s="130"/>
      <c r="N393" s="130"/>
      <c r="O393" s="130"/>
      <c r="R393" s="130"/>
      <c r="S393" s="130"/>
    </row>
    <row r="394" spans="10:19" ht="12.75">
      <c r="J394" s="130"/>
      <c r="K394" s="130"/>
      <c r="N394" s="130"/>
      <c r="O394" s="130"/>
      <c r="R394" s="130"/>
      <c r="S394" s="130"/>
    </row>
    <row r="395" spans="10:19" ht="12.75">
      <c r="J395" s="130"/>
      <c r="K395" s="130"/>
      <c r="N395" s="130"/>
      <c r="O395" s="130"/>
      <c r="R395" s="130"/>
      <c r="S395" s="130"/>
    </row>
    <row r="396" spans="10:19" ht="12.75">
      <c r="J396" s="130"/>
      <c r="K396" s="130"/>
      <c r="N396" s="130"/>
      <c r="O396" s="130"/>
      <c r="R396" s="130"/>
      <c r="S396" s="130"/>
    </row>
    <row r="397" spans="10:19" ht="12.75">
      <c r="J397" s="130"/>
      <c r="K397" s="130"/>
      <c r="N397" s="130"/>
      <c r="O397" s="130"/>
      <c r="R397" s="130"/>
      <c r="S397" s="130"/>
    </row>
    <row r="398" spans="10:19" ht="12.75">
      <c r="J398" s="130"/>
      <c r="K398" s="130"/>
      <c r="N398" s="130"/>
      <c r="O398" s="130"/>
      <c r="R398" s="130"/>
      <c r="S398" s="130"/>
    </row>
    <row r="399" spans="10:19" ht="12.75">
      <c r="J399" s="130"/>
      <c r="K399" s="130"/>
      <c r="N399" s="130"/>
      <c r="O399" s="130"/>
      <c r="R399" s="130"/>
      <c r="S399" s="130"/>
    </row>
    <row r="400" spans="10:19" ht="12.75">
      <c r="J400" s="130"/>
      <c r="K400" s="130"/>
      <c r="N400" s="130"/>
      <c r="O400" s="130"/>
      <c r="R400" s="130"/>
      <c r="S400" s="130"/>
    </row>
    <row r="401" spans="10:19" ht="12.75">
      <c r="J401" s="130"/>
      <c r="K401" s="130"/>
      <c r="N401" s="130"/>
      <c r="O401" s="130"/>
      <c r="R401" s="130"/>
      <c r="S401" s="130"/>
    </row>
    <row r="402" spans="10:19" ht="12.75">
      <c r="J402" s="130"/>
      <c r="K402" s="130"/>
      <c r="N402" s="130"/>
      <c r="O402" s="130"/>
      <c r="R402" s="130"/>
      <c r="S402" s="130"/>
    </row>
    <row r="403" spans="10:19" ht="12.75">
      <c r="J403" s="130"/>
      <c r="K403" s="130"/>
      <c r="N403" s="130"/>
      <c r="O403" s="130"/>
      <c r="R403" s="130"/>
      <c r="S403" s="130"/>
    </row>
    <row r="404" spans="10:19" ht="12.75">
      <c r="J404" s="130"/>
      <c r="K404" s="130"/>
      <c r="N404" s="130"/>
      <c r="O404" s="130"/>
      <c r="R404" s="130"/>
      <c r="S404" s="130"/>
    </row>
    <row r="405" spans="10:19" ht="12.75">
      <c r="J405" s="130"/>
      <c r="K405" s="130"/>
      <c r="N405" s="130"/>
      <c r="O405" s="130"/>
      <c r="R405" s="130"/>
      <c r="S405" s="130"/>
    </row>
    <row r="406" spans="10:19" ht="12.75">
      <c r="J406" s="130"/>
      <c r="K406" s="130"/>
      <c r="N406" s="130"/>
      <c r="O406" s="130"/>
      <c r="R406" s="130"/>
      <c r="S406" s="130"/>
    </row>
    <row r="407" spans="10:19" ht="12.75">
      <c r="J407" s="130"/>
      <c r="K407" s="130"/>
      <c r="N407" s="130"/>
      <c r="O407" s="130"/>
      <c r="R407" s="130"/>
      <c r="S407" s="130"/>
    </row>
    <row r="408" spans="10:19" ht="12.75">
      <c r="J408" s="130"/>
      <c r="K408" s="130"/>
      <c r="N408" s="130"/>
      <c r="O408" s="130"/>
      <c r="R408" s="130"/>
      <c r="S408" s="130"/>
    </row>
    <row r="409" spans="10:19" ht="12.75">
      <c r="J409" s="130"/>
      <c r="K409" s="130"/>
      <c r="N409" s="130"/>
      <c r="O409" s="130"/>
      <c r="R409" s="130"/>
      <c r="S409" s="130"/>
    </row>
    <row r="410" spans="10:19" ht="12.75">
      <c r="J410" s="130"/>
      <c r="K410" s="130"/>
      <c r="N410" s="130"/>
      <c r="O410" s="130"/>
      <c r="R410" s="130"/>
      <c r="S410" s="130"/>
    </row>
    <row r="411" spans="10:19" ht="12.75">
      <c r="J411" s="130"/>
      <c r="K411" s="130"/>
      <c r="N411" s="130"/>
      <c r="O411" s="130"/>
      <c r="R411" s="130"/>
      <c r="S411" s="130"/>
    </row>
    <row r="412" spans="10:19" ht="12.75">
      <c r="J412" s="130"/>
      <c r="K412" s="130"/>
      <c r="N412" s="130"/>
      <c r="O412" s="130"/>
      <c r="R412" s="130"/>
      <c r="S412" s="130"/>
    </row>
    <row r="413" spans="10:19" ht="12.75">
      <c r="J413" s="130"/>
      <c r="K413" s="130"/>
      <c r="N413" s="130"/>
      <c r="O413" s="130"/>
      <c r="R413" s="130"/>
      <c r="S413" s="130"/>
    </row>
    <row r="414" spans="10:19" ht="12.75">
      <c r="J414" s="130"/>
      <c r="K414" s="130"/>
      <c r="N414" s="130"/>
      <c r="O414" s="130"/>
      <c r="R414" s="130"/>
      <c r="S414" s="130"/>
    </row>
    <row r="415" spans="10:19" ht="12.75">
      <c r="J415" s="130"/>
      <c r="K415" s="130"/>
      <c r="N415" s="130"/>
      <c r="O415" s="130"/>
      <c r="R415" s="130"/>
      <c r="S415" s="130"/>
    </row>
    <row r="416" spans="10:19" ht="12.75">
      <c r="J416" s="130"/>
      <c r="K416" s="130"/>
      <c r="N416" s="130"/>
      <c r="O416" s="130"/>
      <c r="R416" s="130"/>
      <c r="S416" s="130"/>
    </row>
    <row r="417" spans="10:19" ht="12.75">
      <c r="J417" s="130"/>
      <c r="K417" s="130"/>
      <c r="N417" s="130"/>
      <c r="O417" s="130"/>
      <c r="R417" s="130"/>
      <c r="S417" s="130"/>
    </row>
    <row r="418" spans="10:19" ht="12.75">
      <c r="J418" s="130"/>
      <c r="K418" s="130"/>
      <c r="N418" s="130"/>
      <c r="O418" s="130"/>
      <c r="R418" s="130"/>
      <c r="S418" s="130"/>
    </row>
    <row r="419" spans="10:19" ht="12.75">
      <c r="J419" s="130"/>
      <c r="K419" s="130"/>
      <c r="N419" s="130"/>
      <c r="O419" s="130"/>
      <c r="R419" s="130"/>
      <c r="S419" s="130"/>
    </row>
    <row r="420" spans="10:19" ht="12.75">
      <c r="J420" s="130"/>
      <c r="K420" s="130"/>
      <c r="N420" s="130"/>
      <c r="O420" s="130"/>
      <c r="R420" s="130"/>
      <c r="S420" s="130"/>
    </row>
    <row r="421" spans="10:19" ht="12.75">
      <c r="J421" s="130"/>
      <c r="K421" s="130"/>
      <c r="N421" s="130"/>
      <c r="O421" s="130"/>
      <c r="R421" s="130"/>
      <c r="S421" s="130"/>
    </row>
    <row r="422" spans="10:19" ht="12.75">
      <c r="J422" s="130"/>
      <c r="K422" s="130"/>
      <c r="N422" s="130"/>
      <c r="O422" s="130"/>
      <c r="R422" s="130"/>
      <c r="S422" s="130"/>
    </row>
    <row r="423" spans="10:19" ht="12.75">
      <c r="J423" s="130"/>
      <c r="K423" s="130"/>
      <c r="N423" s="130"/>
      <c r="O423" s="130"/>
      <c r="R423" s="130"/>
      <c r="S423" s="130"/>
    </row>
    <row r="424" spans="10:19" ht="12.75">
      <c r="J424" s="130"/>
      <c r="K424" s="130"/>
      <c r="N424" s="130"/>
      <c r="O424" s="130"/>
      <c r="R424" s="130"/>
      <c r="S424" s="130"/>
    </row>
    <row r="425" spans="10:19" ht="12.75">
      <c r="J425" s="130"/>
      <c r="K425" s="130"/>
      <c r="N425" s="130"/>
      <c r="O425" s="130"/>
      <c r="R425" s="130"/>
      <c r="S425" s="130"/>
    </row>
    <row r="426" spans="10:19" ht="12.75">
      <c r="J426" s="130"/>
      <c r="K426" s="130"/>
      <c r="N426" s="130"/>
      <c r="O426" s="130"/>
      <c r="R426" s="130"/>
      <c r="S426" s="130"/>
    </row>
    <row r="427" spans="10:19" ht="12.75">
      <c r="J427" s="130"/>
      <c r="K427" s="130"/>
      <c r="N427" s="130"/>
      <c r="O427" s="130"/>
      <c r="R427" s="130"/>
      <c r="S427" s="130"/>
    </row>
    <row r="428" spans="10:19" ht="12.75">
      <c r="J428" s="130"/>
      <c r="K428" s="130"/>
      <c r="N428" s="130"/>
      <c r="O428" s="130"/>
      <c r="R428" s="130"/>
      <c r="S428" s="130"/>
    </row>
    <row r="429" spans="10:19" ht="12.75">
      <c r="J429" s="130"/>
      <c r="K429" s="130"/>
      <c r="N429" s="130"/>
      <c r="O429" s="130"/>
      <c r="R429" s="130"/>
      <c r="S429" s="130"/>
    </row>
    <row r="430" spans="10:19" ht="12.75">
      <c r="J430" s="130"/>
      <c r="K430" s="130"/>
      <c r="N430" s="130"/>
      <c r="O430" s="130"/>
      <c r="R430" s="130"/>
      <c r="S430" s="130"/>
    </row>
    <row r="431" spans="10:19" ht="12.75">
      <c r="J431" s="130"/>
      <c r="K431" s="130"/>
      <c r="N431" s="130"/>
      <c r="O431" s="130"/>
      <c r="R431" s="130"/>
      <c r="S431" s="130"/>
    </row>
    <row r="432" spans="10:19" ht="12.75">
      <c r="J432" s="130"/>
      <c r="K432" s="130"/>
      <c r="N432" s="130"/>
      <c r="O432" s="130"/>
      <c r="R432" s="130"/>
      <c r="S432" s="130"/>
    </row>
    <row r="433" spans="10:19" ht="12.75">
      <c r="J433" s="130"/>
      <c r="K433" s="130"/>
      <c r="N433" s="130"/>
      <c r="O433" s="130"/>
      <c r="R433" s="130"/>
      <c r="S433" s="130"/>
    </row>
    <row r="434" spans="10:19" ht="12.75">
      <c r="J434" s="130"/>
      <c r="K434" s="130"/>
      <c r="N434" s="130"/>
      <c r="O434" s="130"/>
      <c r="R434" s="130"/>
      <c r="S434" s="130"/>
    </row>
    <row r="435" spans="10:19" ht="12.75">
      <c r="J435" s="130"/>
      <c r="K435" s="130"/>
      <c r="N435" s="130"/>
      <c r="O435" s="130"/>
      <c r="R435" s="130"/>
      <c r="S435" s="130"/>
    </row>
    <row r="436" spans="10:19" ht="12.75">
      <c r="J436" s="130"/>
      <c r="K436" s="130"/>
      <c r="N436" s="130"/>
      <c r="O436" s="130"/>
      <c r="R436" s="130"/>
      <c r="S436" s="130"/>
    </row>
    <row r="437" spans="10:19" ht="12.75">
      <c r="J437" s="130"/>
      <c r="K437" s="130"/>
      <c r="N437" s="130"/>
      <c r="O437" s="130"/>
      <c r="R437" s="130"/>
      <c r="S437" s="130"/>
    </row>
    <row r="438" spans="10:19" ht="12.75">
      <c r="J438" s="130"/>
      <c r="K438" s="130"/>
      <c r="N438" s="130"/>
      <c r="O438" s="130"/>
      <c r="R438" s="130"/>
      <c r="S438" s="130"/>
    </row>
    <row r="439" spans="10:19" ht="12.75">
      <c r="J439" s="130"/>
      <c r="K439" s="130"/>
      <c r="N439" s="130"/>
      <c r="O439" s="130"/>
      <c r="R439" s="130"/>
      <c r="S439" s="130"/>
    </row>
    <row r="440" spans="10:19" ht="12.75">
      <c r="J440" s="130"/>
      <c r="K440" s="130"/>
      <c r="N440" s="130"/>
      <c r="O440" s="130"/>
      <c r="R440" s="130"/>
      <c r="S440" s="130"/>
    </row>
    <row r="441" spans="10:19" ht="12.75">
      <c r="J441" s="130"/>
      <c r="K441" s="130"/>
      <c r="N441" s="130"/>
      <c r="O441" s="130"/>
      <c r="R441" s="130"/>
      <c r="S441" s="130"/>
    </row>
    <row r="442" spans="10:19" ht="12.75">
      <c r="J442" s="130"/>
      <c r="K442" s="130"/>
      <c r="N442" s="130"/>
      <c r="O442" s="130"/>
      <c r="R442" s="130"/>
      <c r="S442" s="130"/>
    </row>
    <row r="443" spans="10:19" ht="12.75">
      <c r="J443" s="130"/>
      <c r="K443" s="130"/>
      <c r="N443" s="130"/>
      <c r="O443" s="130"/>
      <c r="R443" s="130"/>
      <c r="S443" s="130"/>
    </row>
    <row r="444" spans="10:19" ht="12.75">
      <c r="J444" s="130"/>
      <c r="K444" s="130"/>
      <c r="N444" s="130"/>
      <c r="O444" s="130"/>
      <c r="R444" s="130"/>
      <c r="S444" s="130"/>
    </row>
    <row r="445" spans="10:19" ht="12.75">
      <c r="J445" s="130"/>
      <c r="K445" s="130"/>
      <c r="N445" s="130"/>
      <c r="O445" s="130"/>
      <c r="R445" s="130"/>
      <c r="S445" s="130"/>
    </row>
    <row r="446" spans="10:19" ht="12.75">
      <c r="J446" s="130"/>
      <c r="K446" s="130"/>
      <c r="N446" s="130"/>
      <c r="O446" s="130"/>
      <c r="R446" s="130"/>
      <c r="S446" s="130"/>
    </row>
    <row r="447" spans="10:19" ht="12.75">
      <c r="J447" s="130"/>
      <c r="K447" s="130"/>
      <c r="N447" s="130"/>
      <c r="O447" s="130"/>
      <c r="R447" s="130"/>
      <c r="S447" s="130"/>
    </row>
    <row r="448" spans="10:19" ht="12.75">
      <c r="J448" s="130"/>
      <c r="K448" s="130"/>
      <c r="N448" s="130"/>
      <c r="O448" s="130"/>
      <c r="R448" s="130"/>
      <c r="S448" s="130"/>
    </row>
    <row r="449" spans="10:19" ht="12.75">
      <c r="J449" s="130"/>
      <c r="K449" s="130"/>
      <c r="N449" s="130"/>
      <c r="O449" s="130"/>
      <c r="R449" s="130"/>
      <c r="S449" s="130"/>
    </row>
    <row r="450" spans="10:19" ht="12.75">
      <c r="J450" s="130"/>
      <c r="K450" s="130"/>
      <c r="N450" s="130"/>
      <c r="O450" s="130"/>
      <c r="R450" s="130"/>
      <c r="S450" s="130"/>
    </row>
    <row r="451" spans="10:19" ht="12.75">
      <c r="J451" s="130"/>
      <c r="K451" s="130"/>
      <c r="N451" s="130"/>
      <c r="O451" s="130"/>
      <c r="R451" s="130"/>
      <c r="S451" s="130"/>
    </row>
    <row r="452" spans="10:19" ht="12.75">
      <c r="J452" s="130"/>
      <c r="K452" s="130"/>
      <c r="N452" s="130"/>
      <c r="O452" s="130"/>
      <c r="R452" s="130"/>
      <c r="S452" s="130"/>
    </row>
  </sheetData>
  <sheetProtection/>
  <mergeCells count="26">
    <mergeCell ref="D109:G109"/>
    <mergeCell ref="D110:G110"/>
    <mergeCell ref="B104:C104"/>
    <mergeCell ref="B105:C105"/>
    <mergeCell ref="X9:Y9"/>
    <mergeCell ref="R9:S9"/>
    <mergeCell ref="E8:E10"/>
    <mergeCell ref="B8:B10"/>
    <mergeCell ref="C8:C10"/>
    <mergeCell ref="H9:I9"/>
    <mergeCell ref="B103:C103"/>
    <mergeCell ref="N8:Q8"/>
    <mergeCell ref="N9:O9"/>
    <mergeCell ref="P9:Q9"/>
    <mergeCell ref="J8:M8"/>
    <mergeCell ref="J9:K9"/>
    <mergeCell ref="A6:Y6"/>
    <mergeCell ref="R8:U8"/>
    <mergeCell ref="T9:U9"/>
    <mergeCell ref="A8:A10"/>
    <mergeCell ref="F8:I8"/>
    <mergeCell ref="F9:G9"/>
    <mergeCell ref="D8:D10"/>
    <mergeCell ref="L9:M9"/>
    <mergeCell ref="V8:Y8"/>
    <mergeCell ref="V9:W9"/>
  </mergeCells>
  <printOptions horizontalCentered="1"/>
  <pageMargins left="0" right="0" top="0" bottom="0" header="0.2362204724409449" footer="0"/>
  <pageSetup orientation="landscape" paperSize="9" scale="50" r:id="rId1"/>
  <headerFooter scaleWithDoc="0" alignWithMargins="0">
    <oddFooter>&amp;CPage &amp;P</oddFooter>
  </headerFooter>
  <rowBreaks count="1" manualBreakCount="1">
    <brk id="72" max="3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20"/>
  <sheetViews>
    <sheetView zoomScalePageLayoutView="0" workbookViewId="0" topLeftCell="F1">
      <selection activeCell="V15" sqref="V15"/>
    </sheetView>
  </sheetViews>
  <sheetFormatPr defaultColWidth="9.140625" defaultRowHeight="12.75"/>
  <cols>
    <col min="1" max="1" width="9.140625" style="115" customWidth="1"/>
    <col min="2" max="2" width="12.140625" style="115" customWidth="1"/>
    <col min="3" max="3" width="67.7109375" style="115" customWidth="1"/>
    <col min="4" max="5" width="9.140625" style="115" customWidth="1"/>
    <col min="6" max="7" width="9.140625" style="120" customWidth="1"/>
    <col min="8" max="8" width="11.140625" style="115" bestFit="1" customWidth="1"/>
    <col min="9" max="9" width="12.8515625" style="115" customWidth="1"/>
    <col min="10" max="11" width="9.140625" style="120" customWidth="1"/>
    <col min="12" max="12" width="11.140625" style="115" bestFit="1" customWidth="1"/>
    <col min="13" max="13" width="13.00390625" style="115" customWidth="1"/>
    <col min="14" max="15" width="9.140625" style="120" customWidth="1"/>
    <col min="16" max="16" width="10.57421875" style="115" bestFit="1" customWidth="1"/>
    <col min="17" max="17" width="12.00390625" style="115" customWidth="1"/>
    <col min="18" max="19" width="9.140625" style="120" customWidth="1"/>
    <col min="20" max="20" width="11.140625" style="115" bestFit="1" customWidth="1"/>
    <col min="21" max="21" width="13.7109375" style="115" customWidth="1"/>
    <col min="22" max="23" width="9.140625" style="115" customWidth="1"/>
    <col min="24" max="24" width="11.140625" style="118" bestFit="1" customWidth="1"/>
    <col min="25" max="25" width="13.421875" style="118" customWidth="1"/>
    <col min="26" max="26" width="9.140625" style="115" customWidth="1"/>
    <col min="27" max="28" width="9.140625" style="1" customWidth="1"/>
    <col min="29" max="29" width="9.140625" style="115" customWidth="1"/>
    <col min="30" max="30" width="10.140625" style="115" hidden="1" customWidth="1"/>
    <col min="31" max="31" width="11.140625" style="115" hidden="1" customWidth="1"/>
    <col min="32" max="32" width="0" style="115" hidden="1" customWidth="1"/>
    <col min="33" max="16384" width="9.140625" style="115" customWidth="1"/>
  </cols>
  <sheetData>
    <row r="1" spans="1:28" ht="15.75">
      <c r="A1" s="22" t="s">
        <v>111</v>
      </c>
      <c r="B1" s="23"/>
      <c r="C1" s="5"/>
      <c r="D1" s="1"/>
      <c r="E1" s="1"/>
      <c r="F1" s="42"/>
      <c r="G1" s="42"/>
      <c r="H1" s="3"/>
      <c r="I1" s="3"/>
      <c r="J1" s="42"/>
      <c r="K1" s="42"/>
      <c r="L1" s="3"/>
      <c r="M1" s="3"/>
      <c r="N1" s="42"/>
      <c r="O1" s="42"/>
      <c r="P1" s="3"/>
      <c r="Q1" s="3"/>
      <c r="R1" s="42"/>
      <c r="S1" s="42"/>
      <c r="T1" s="3"/>
      <c r="U1" s="3"/>
      <c r="V1" s="3"/>
      <c r="W1" s="3"/>
      <c r="X1" s="42"/>
      <c r="Y1" s="42"/>
      <c r="AA1" s="24"/>
      <c r="AB1" s="24"/>
    </row>
    <row r="2" spans="1:28" ht="15.75">
      <c r="A2" s="22"/>
      <c r="B2" s="22"/>
      <c r="C2" s="24"/>
      <c r="D2" s="24"/>
      <c r="E2" s="24"/>
      <c r="F2" s="56"/>
      <c r="G2" s="56"/>
      <c r="H2" s="25"/>
      <c r="I2" s="25"/>
      <c r="J2" s="56"/>
      <c r="K2" s="56"/>
      <c r="L2" s="25"/>
      <c r="M2" s="25"/>
      <c r="N2" s="56"/>
      <c r="O2" s="56"/>
      <c r="P2" s="25"/>
      <c r="Q2" s="25"/>
      <c r="R2" s="56"/>
      <c r="S2" s="56"/>
      <c r="T2" s="25"/>
      <c r="U2" s="25"/>
      <c r="V2" s="25"/>
      <c r="W2" s="25"/>
      <c r="X2" s="56"/>
      <c r="Y2" s="56"/>
      <c r="AA2" s="24"/>
      <c r="AB2" s="24"/>
    </row>
    <row r="3" spans="1:28" ht="15.75">
      <c r="A3" s="22"/>
      <c r="B3" s="23"/>
      <c r="C3" s="24"/>
      <c r="D3" s="24"/>
      <c r="E3" s="24"/>
      <c r="F3" s="56"/>
      <c r="G3" s="56"/>
      <c r="H3" s="25"/>
      <c r="I3" s="25"/>
      <c r="J3" s="56"/>
      <c r="K3" s="56"/>
      <c r="L3" s="25"/>
      <c r="M3" s="25"/>
      <c r="N3" s="56"/>
      <c r="O3" s="56"/>
      <c r="P3" s="25"/>
      <c r="Q3" s="25"/>
      <c r="R3" s="56"/>
      <c r="S3" s="56"/>
      <c r="T3" s="25"/>
      <c r="U3" s="25"/>
      <c r="V3" s="25"/>
      <c r="W3" s="25"/>
      <c r="X3" s="64" t="s">
        <v>78</v>
      </c>
      <c r="Y3" s="56"/>
      <c r="AA3" s="24"/>
      <c r="AB3" s="24"/>
    </row>
    <row r="4" spans="3:25" ht="15">
      <c r="C4" s="24"/>
      <c r="D4" s="24"/>
      <c r="E4" s="11"/>
      <c r="F4" s="56"/>
      <c r="G4" s="56"/>
      <c r="H4" s="25"/>
      <c r="I4" s="25"/>
      <c r="J4" s="56"/>
      <c r="K4" s="56"/>
      <c r="L4" s="25"/>
      <c r="M4" s="25"/>
      <c r="N4" s="56"/>
      <c r="O4" s="56"/>
      <c r="P4" s="25"/>
      <c r="Q4" s="25"/>
      <c r="R4" s="56"/>
      <c r="S4" s="56"/>
      <c r="T4" s="25"/>
      <c r="U4" s="25"/>
      <c r="V4" s="25"/>
      <c r="W4" s="25"/>
      <c r="X4" s="115"/>
      <c r="Y4" s="56"/>
    </row>
    <row r="5" spans="1:25" ht="15">
      <c r="A5" s="12"/>
      <c r="B5" s="10"/>
      <c r="C5" s="5"/>
      <c r="D5" s="11"/>
      <c r="E5" s="11"/>
      <c r="F5" s="42"/>
      <c r="G5" s="42"/>
      <c r="H5" s="3"/>
      <c r="I5" s="3"/>
      <c r="J5" s="42"/>
      <c r="K5" s="42"/>
      <c r="L5" s="3"/>
      <c r="M5" s="3"/>
      <c r="N5" s="42"/>
      <c r="O5" s="42"/>
      <c r="P5" s="3"/>
      <c r="Q5" s="3"/>
      <c r="R5" s="42"/>
      <c r="S5" s="42"/>
      <c r="T5" s="3"/>
      <c r="U5" s="3"/>
      <c r="V5" s="3"/>
      <c r="W5" s="3"/>
      <c r="X5" s="42"/>
      <c r="Y5" s="42"/>
    </row>
    <row r="6" spans="1:25" ht="18">
      <c r="A6" s="259" t="s">
        <v>242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</row>
    <row r="7" spans="1:25" ht="18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</row>
    <row r="8" spans="1:28" ht="12.75">
      <c r="A8" s="260" t="s">
        <v>0</v>
      </c>
      <c r="B8" s="260" t="s">
        <v>4</v>
      </c>
      <c r="C8" s="260" t="s">
        <v>22</v>
      </c>
      <c r="D8" s="262" t="s">
        <v>5</v>
      </c>
      <c r="E8" s="260" t="s">
        <v>94</v>
      </c>
      <c r="F8" s="260" t="s">
        <v>243</v>
      </c>
      <c r="G8" s="260"/>
      <c r="H8" s="260"/>
      <c r="I8" s="260"/>
      <c r="J8" s="260" t="s">
        <v>244</v>
      </c>
      <c r="K8" s="260"/>
      <c r="L8" s="260"/>
      <c r="M8" s="260"/>
      <c r="N8" s="260" t="s">
        <v>245</v>
      </c>
      <c r="O8" s="260"/>
      <c r="P8" s="260"/>
      <c r="Q8" s="260"/>
      <c r="R8" s="260" t="s">
        <v>248</v>
      </c>
      <c r="S8" s="260"/>
      <c r="T8" s="260"/>
      <c r="U8" s="260"/>
      <c r="V8" s="260" t="s">
        <v>249</v>
      </c>
      <c r="W8" s="260"/>
      <c r="X8" s="260"/>
      <c r="Y8" s="260"/>
      <c r="AA8" s="17"/>
      <c r="AB8" s="17"/>
    </row>
    <row r="9" spans="1:28" ht="12.75">
      <c r="A9" s="260"/>
      <c r="B9" s="260"/>
      <c r="C9" s="260"/>
      <c r="D9" s="263"/>
      <c r="E9" s="260"/>
      <c r="F9" s="261" t="s">
        <v>91</v>
      </c>
      <c r="G9" s="261"/>
      <c r="H9" s="260" t="s">
        <v>109</v>
      </c>
      <c r="I9" s="260"/>
      <c r="J9" s="261" t="s">
        <v>91</v>
      </c>
      <c r="K9" s="261"/>
      <c r="L9" s="260" t="s">
        <v>109</v>
      </c>
      <c r="M9" s="260"/>
      <c r="N9" s="261" t="s">
        <v>91</v>
      </c>
      <c r="O9" s="261"/>
      <c r="P9" s="260" t="s">
        <v>109</v>
      </c>
      <c r="Q9" s="260"/>
      <c r="R9" s="261" t="s">
        <v>91</v>
      </c>
      <c r="S9" s="261"/>
      <c r="T9" s="260" t="s">
        <v>110</v>
      </c>
      <c r="U9" s="260"/>
      <c r="V9" s="265" t="s">
        <v>91</v>
      </c>
      <c r="W9" s="265"/>
      <c r="X9" s="261" t="s">
        <v>110</v>
      </c>
      <c r="Y9" s="261"/>
      <c r="AA9" s="17"/>
      <c r="AB9" s="17"/>
    </row>
    <row r="10" spans="1:28" ht="12.75">
      <c r="A10" s="260"/>
      <c r="B10" s="260"/>
      <c r="C10" s="260"/>
      <c r="D10" s="264"/>
      <c r="E10" s="260"/>
      <c r="F10" s="57" t="s">
        <v>92</v>
      </c>
      <c r="G10" s="57" t="s">
        <v>93</v>
      </c>
      <c r="H10" s="14" t="s">
        <v>92</v>
      </c>
      <c r="I10" s="14" t="s">
        <v>93</v>
      </c>
      <c r="J10" s="57" t="s">
        <v>92</v>
      </c>
      <c r="K10" s="57" t="s">
        <v>93</v>
      </c>
      <c r="L10" s="14" t="s">
        <v>92</v>
      </c>
      <c r="M10" s="14" t="s">
        <v>93</v>
      </c>
      <c r="N10" s="57" t="s">
        <v>92</v>
      </c>
      <c r="O10" s="57" t="s">
        <v>93</v>
      </c>
      <c r="P10" s="14" t="s">
        <v>92</v>
      </c>
      <c r="Q10" s="14" t="s">
        <v>93</v>
      </c>
      <c r="R10" s="57" t="s">
        <v>92</v>
      </c>
      <c r="S10" s="57" t="s">
        <v>93</v>
      </c>
      <c r="T10" s="14" t="s">
        <v>92</v>
      </c>
      <c r="U10" s="14" t="s">
        <v>93</v>
      </c>
      <c r="V10" s="14" t="s">
        <v>92</v>
      </c>
      <c r="W10" s="14" t="s">
        <v>93</v>
      </c>
      <c r="X10" s="57" t="s">
        <v>92</v>
      </c>
      <c r="Y10" s="57" t="s">
        <v>93</v>
      </c>
      <c r="AA10" s="17"/>
      <c r="AB10" s="17"/>
    </row>
    <row r="11" spans="1:28" ht="22.5">
      <c r="A11" s="18">
        <v>0</v>
      </c>
      <c r="B11" s="19">
        <v>1</v>
      </c>
      <c r="C11" s="19">
        <v>2</v>
      </c>
      <c r="D11" s="19">
        <v>3</v>
      </c>
      <c r="E11" s="19">
        <v>4</v>
      </c>
      <c r="F11" s="57">
        <v>5</v>
      </c>
      <c r="G11" s="57">
        <v>6</v>
      </c>
      <c r="H11" s="14" t="s">
        <v>95</v>
      </c>
      <c r="I11" s="14" t="s">
        <v>96</v>
      </c>
      <c r="J11" s="57">
        <v>9</v>
      </c>
      <c r="K11" s="57">
        <v>10</v>
      </c>
      <c r="L11" s="14" t="s">
        <v>97</v>
      </c>
      <c r="M11" s="14" t="s">
        <v>98</v>
      </c>
      <c r="N11" s="57">
        <v>13</v>
      </c>
      <c r="O11" s="57">
        <v>14</v>
      </c>
      <c r="P11" s="14" t="s">
        <v>99</v>
      </c>
      <c r="Q11" s="14" t="s">
        <v>100</v>
      </c>
      <c r="R11" s="57">
        <v>17</v>
      </c>
      <c r="S11" s="57">
        <v>18</v>
      </c>
      <c r="T11" s="14" t="s">
        <v>101</v>
      </c>
      <c r="U11" s="14" t="s">
        <v>102</v>
      </c>
      <c r="V11" s="14" t="s">
        <v>103</v>
      </c>
      <c r="W11" s="14" t="s">
        <v>104</v>
      </c>
      <c r="X11" s="57" t="s">
        <v>105</v>
      </c>
      <c r="Y11" s="57" t="s">
        <v>106</v>
      </c>
      <c r="AA11" s="20"/>
      <c r="AB11" s="20"/>
    </row>
    <row r="12" spans="1:25" ht="12.75">
      <c r="A12" s="9"/>
      <c r="B12" s="7">
        <v>101</v>
      </c>
      <c r="C12" s="4" t="s">
        <v>6</v>
      </c>
      <c r="D12" s="4"/>
      <c r="E12" s="4"/>
      <c r="F12" s="58"/>
      <c r="G12" s="58"/>
      <c r="H12" s="15"/>
      <c r="I12" s="15"/>
      <c r="J12" s="58"/>
      <c r="K12" s="58"/>
      <c r="L12" s="15"/>
      <c r="M12" s="15"/>
      <c r="N12" s="58"/>
      <c r="O12" s="58"/>
      <c r="P12" s="15"/>
      <c r="Q12" s="15"/>
      <c r="R12" s="58"/>
      <c r="S12" s="58"/>
      <c r="T12" s="15"/>
      <c r="U12" s="15"/>
      <c r="V12" s="15"/>
      <c r="W12" s="15"/>
      <c r="X12" s="58"/>
      <c r="Y12" s="58"/>
    </row>
    <row r="13" spans="1:25" ht="12.75">
      <c r="A13" s="9"/>
      <c r="B13" s="8" t="s">
        <v>7</v>
      </c>
      <c r="C13" s="6" t="s">
        <v>8</v>
      </c>
      <c r="D13" s="6"/>
      <c r="E13" s="6"/>
      <c r="F13" s="60"/>
      <c r="G13" s="6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8" ht="12.75">
      <c r="A14" s="9"/>
      <c r="B14" s="7" t="s">
        <v>9</v>
      </c>
      <c r="C14" s="4" t="s">
        <v>10</v>
      </c>
      <c r="D14" s="4"/>
      <c r="E14" s="4"/>
      <c r="F14" s="58"/>
      <c r="G14" s="58"/>
      <c r="H14" s="40">
        <f>SUM(H15:H25)</f>
        <v>0</v>
      </c>
      <c r="I14" s="40">
        <f>SUM(I15:I25)</f>
        <v>0</v>
      </c>
      <c r="J14" s="40"/>
      <c r="K14" s="40"/>
      <c r="L14" s="40">
        <f>SUM(L15:L25)</f>
        <v>0</v>
      </c>
      <c r="M14" s="40">
        <f>SUM(M15:M25)</f>
        <v>0</v>
      </c>
      <c r="N14" s="40"/>
      <c r="O14" s="40"/>
      <c r="P14" s="40">
        <f>SUM(P15:P25)</f>
        <v>0</v>
      </c>
      <c r="Q14" s="40">
        <f>SUM(Q15:Q25)</f>
        <v>0</v>
      </c>
      <c r="R14" s="40"/>
      <c r="S14" s="40"/>
      <c r="T14" s="40">
        <f>SUM(T15:T25)</f>
        <v>0</v>
      </c>
      <c r="U14" s="40">
        <f>SUM(U15:U25)</f>
        <v>0</v>
      </c>
      <c r="V14" s="40"/>
      <c r="W14" s="40"/>
      <c r="X14" s="40">
        <f aca="true" t="shared" si="0" ref="X14:Y48">+H14+L14+P14+T14</f>
        <v>0</v>
      </c>
      <c r="Y14" s="40">
        <f t="shared" si="0"/>
        <v>0</v>
      </c>
      <c r="AA14" s="77"/>
      <c r="AB14" s="77"/>
    </row>
    <row r="15" spans="1:28" ht="25.5">
      <c r="A15" s="29">
        <v>1</v>
      </c>
      <c r="B15" s="35" t="s">
        <v>26</v>
      </c>
      <c r="C15" s="35" t="s">
        <v>235</v>
      </c>
      <c r="D15" s="36" t="s">
        <v>11</v>
      </c>
      <c r="E15" s="73"/>
      <c r="F15" s="31">
        <f>+'SDN BACAU'!F15+'SDN BARLAD'!F15+'SDN BOTOSANI'!F15+'SDN C-LUNG MOLDOVENESC'!F15+'SDN FOCSANI'!F15+'SDN GALATI'!F15+'SDN IASI'!F15+'SDN PIATRA NEAMT'!F15+'SDN SUCEAVA'!F15</f>
        <v>57250</v>
      </c>
      <c r="G15" s="31">
        <f>+'SDN BACAU'!G15+'SDN BARLAD'!G15+'SDN BOTOSANI'!G15+'SDN C-LUNG MOLDOVENESC'!G15+'SDN FOCSANI'!G15+'SDN GALATI'!G15+'SDN IASI'!G15+'SDN PIATRA NEAMT'!G15+'SDN SUCEAVA'!G15</f>
        <v>267750</v>
      </c>
      <c r="H15" s="40">
        <f aca="true" t="shared" si="1" ref="H15:I25">+$E15*F15</f>
        <v>0</v>
      </c>
      <c r="I15" s="40">
        <f t="shared" si="1"/>
        <v>0</v>
      </c>
      <c r="J15" s="31">
        <f>+'SDN BACAU'!J15+'SDN BARLAD'!J15+'SDN BOTOSANI'!J15+'SDN C-LUNG MOLDOVENESC'!J15+'SDN FOCSANI'!J15+'SDN GALATI'!J15+'SDN IASI'!J15+'SDN PIATRA NEAMT'!J15+'SDN SUCEAVA'!J15</f>
        <v>57250</v>
      </c>
      <c r="K15" s="31">
        <f>+'SDN BACAU'!K15+'SDN BARLAD'!K15+'SDN BOTOSANI'!K15+'SDN C-LUNG MOLDOVENESC'!K15+'SDN FOCSANI'!K15+'SDN GALATI'!K15+'SDN IASI'!K15+'SDN PIATRA NEAMT'!K15+'SDN SUCEAVA'!K15</f>
        <v>267750</v>
      </c>
      <c r="L15" s="40">
        <f aca="true" t="shared" si="2" ref="L15:M25">+$E15*J15</f>
        <v>0</v>
      </c>
      <c r="M15" s="40">
        <f t="shared" si="2"/>
        <v>0</v>
      </c>
      <c r="N15" s="31">
        <f>+'SDN BACAU'!N15+'SDN BARLAD'!N15+'SDN BOTOSANI'!N15+'SDN C-LUNG MOLDOVENESC'!N15+'SDN FOCSANI'!N15+'SDN GALATI'!N15+'SDN IASI'!N15+'SDN PIATRA NEAMT'!N15+'SDN SUCEAVA'!N15</f>
        <v>57250</v>
      </c>
      <c r="O15" s="31">
        <f>+'SDN BACAU'!O15+'SDN BARLAD'!O15+'SDN BOTOSANI'!O15+'SDN C-LUNG MOLDOVENESC'!O15+'SDN FOCSANI'!O15+'SDN GALATI'!O15+'SDN IASI'!O15+'SDN PIATRA NEAMT'!O15+'SDN SUCEAVA'!O15</f>
        <v>267750</v>
      </c>
      <c r="P15" s="40">
        <f aca="true" t="shared" si="3" ref="P15:Q25">+$E15*N15</f>
        <v>0</v>
      </c>
      <c r="Q15" s="40">
        <f t="shared" si="3"/>
        <v>0</v>
      </c>
      <c r="R15" s="31">
        <f>+'SDN BACAU'!R15+'SDN BARLAD'!R15+'SDN BOTOSANI'!R15+'SDN C-LUNG MOLDOVENESC'!R15+'SDN FOCSANI'!R15+'SDN GALATI'!R15+'SDN IASI'!R15+'SDN PIATRA NEAMT'!R15+'SDN SUCEAVA'!R15</f>
        <v>57250</v>
      </c>
      <c r="S15" s="31">
        <f>+'SDN BACAU'!S15+'SDN BARLAD'!S15+'SDN BOTOSANI'!S15+'SDN C-LUNG MOLDOVENESC'!S15+'SDN FOCSANI'!S15+'SDN GALATI'!S15+'SDN IASI'!S15+'SDN PIATRA NEAMT'!S15+'SDN SUCEAVA'!S15</f>
        <v>267750</v>
      </c>
      <c r="T15" s="40">
        <f aca="true" t="shared" si="4" ref="T15:U25">+$E15*R15</f>
        <v>0</v>
      </c>
      <c r="U15" s="40">
        <f t="shared" si="4"/>
        <v>0</v>
      </c>
      <c r="V15" s="39">
        <f>F15+J15+N15+R15</f>
        <v>229000</v>
      </c>
      <c r="W15" s="39">
        <f aca="true" t="shared" si="5" ref="V15:W17">G15+K15+O15+S15</f>
        <v>1071000</v>
      </c>
      <c r="X15" s="30">
        <f t="shared" si="0"/>
        <v>0</v>
      </c>
      <c r="Y15" s="30">
        <f t="shared" si="0"/>
        <v>0</v>
      </c>
      <c r="AA15" s="78"/>
      <c r="AB15" s="13"/>
    </row>
    <row r="16" spans="1:28" ht="25.5">
      <c r="A16" s="29">
        <v>2</v>
      </c>
      <c r="B16" s="35" t="s">
        <v>27</v>
      </c>
      <c r="C16" s="35" t="s">
        <v>223</v>
      </c>
      <c r="D16" s="36" t="s">
        <v>11</v>
      </c>
      <c r="E16" s="73"/>
      <c r="F16" s="31">
        <f>+'SDN BACAU'!F16+'SDN BARLAD'!F16+'SDN BOTOSANI'!F16+'SDN C-LUNG MOLDOVENESC'!F16+'SDN FOCSANI'!F16+'SDN GALATI'!F16+'SDN IASI'!F16+'SDN PIATRA NEAMT'!F16+'SDN SUCEAVA'!F16</f>
        <v>20250</v>
      </c>
      <c r="G16" s="31">
        <f>+'SDN BACAU'!G16+'SDN BARLAD'!G16+'SDN BOTOSANI'!G16+'SDN C-LUNG MOLDOVENESC'!G16+'SDN FOCSANI'!G16+'SDN GALATI'!G16+'SDN IASI'!G16+'SDN PIATRA NEAMT'!G16+'SDN SUCEAVA'!G16</f>
        <v>83700</v>
      </c>
      <c r="H16" s="40">
        <f t="shared" si="1"/>
        <v>0</v>
      </c>
      <c r="I16" s="40">
        <f t="shared" si="1"/>
        <v>0</v>
      </c>
      <c r="J16" s="31">
        <f>+'SDN BACAU'!J16+'SDN BARLAD'!J16+'SDN BOTOSANI'!J16+'SDN C-LUNG MOLDOVENESC'!J16+'SDN FOCSANI'!J16+'SDN GALATI'!J16+'SDN IASI'!J16+'SDN PIATRA NEAMT'!J16+'SDN SUCEAVA'!J16</f>
        <v>20250</v>
      </c>
      <c r="K16" s="31">
        <f>+'SDN BACAU'!K16+'SDN BARLAD'!K16+'SDN BOTOSANI'!K16+'SDN C-LUNG MOLDOVENESC'!K16+'SDN FOCSANI'!K16+'SDN GALATI'!K16+'SDN IASI'!K16+'SDN PIATRA NEAMT'!K16+'SDN SUCEAVA'!K16</f>
        <v>83700</v>
      </c>
      <c r="L16" s="40">
        <f t="shared" si="2"/>
        <v>0</v>
      </c>
      <c r="M16" s="40">
        <f t="shared" si="2"/>
        <v>0</v>
      </c>
      <c r="N16" s="31">
        <f>+'SDN BACAU'!N16+'SDN BARLAD'!N16+'SDN BOTOSANI'!N16+'SDN C-LUNG MOLDOVENESC'!N16+'SDN FOCSANI'!N16+'SDN GALATI'!N16+'SDN IASI'!N16+'SDN PIATRA NEAMT'!N16+'SDN SUCEAVA'!N16</f>
        <v>20250</v>
      </c>
      <c r="O16" s="31">
        <f>+'SDN BACAU'!O16+'SDN BARLAD'!O16+'SDN BOTOSANI'!O16+'SDN C-LUNG MOLDOVENESC'!O16+'SDN FOCSANI'!O16+'SDN GALATI'!O16+'SDN IASI'!O16+'SDN PIATRA NEAMT'!O16+'SDN SUCEAVA'!O16</f>
        <v>83700</v>
      </c>
      <c r="P16" s="40">
        <f t="shared" si="3"/>
        <v>0</v>
      </c>
      <c r="Q16" s="40">
        <f t="shared" si="3"/>
        <v>0</v>
      </c>
      <c r="R16" s="31">
        <f>+'SDN BACAU'!R16+'SDN BARLAD'!R16+'SDN BOTOSANI'!R16+'SDN C-LUNG MOLDOVENESC'!R16+'SDN FOCSANI'!R16+'SDN GALATI'!R16+'SDN IASI'!R16+'SDN PIATRA NEAMT'!R16+'SDN SUCEAVA'!R16</f>
        <v>20250</v>
      </c>
      <c r="S16" s="31">
        <f>+'SDN BACAU'!S16+'SDN BARLAD'!S16+'SDN BOTOSANI'!S16+'SDN C-LUNG MOLDOVENESC'!S16+'SDN FOCSANI'!S16+'SDN GALATI'!S16+'SDN IASI'!S16+'SDN PIATRA NEAMT'!S16+'SDN SUCEAVA'!S16</f>
        <v>83700</v>
      </c>
      <c r="T16" s="40">
        <f t="shared" si="4"/>
        <v>0</v>
      </c>
      <c r="U16" s="40">
        <f t="shared" si="4"/>
        <v>0</v>
      </c>
      <c r="V16" s="39">
        <f t="shared" si="5"/>
        <v>81000</v>
      </c>
      <c r="W16" s="39">
        <f t="shared" si="5"/>
        <v>334800</v>
      </c>
      <c r="X16" s="30">
        <f t="shared" si="0"/>
        <v>0</v>
      </c>
      <c r="Y16" s="30">
        <f t="shared" si="0"/>
        <v>0</v>
      </c>
      <c r="AA16" s="78"/>
      <c r="AB16" s="13"/>
    </row>
    <row r="17" spans="1:28" ht="25.5">
      <c r="A17" s="29">
        <v>3</v>
      </c>
      <c r="B17" s="35" t="s">
        <v>28</v>
      </c>
      <c r="C17" s="35" t="s">
        <v>236</v>
      </c>
      <c r="D17" s="36" t="s">
        <v>11</v>
      </c>
      <c r="E17" s="73"/>
      <c r="F17" s="31">
        <f>+'SDN BACAU'!F17+'SDN BARLAD'!F17+'SDN BOTOSANI'!F17+'SDN C-LUNG MOLDOVENESC'!F17+'SDN FOCSANI'!F17+'SDN GALATI'!F17+'SDN IASI'!F17+'SDN PIATRA NEAMT'!F17+'SDN SUCEAVA'!F17</f>
        <v>12850</v>
      </c>
      <c r="G17" s="31">
        <f>+'SDN BACAU'!G17+'SDN BARLAD'!G17+'SDN BOTOSANI'!G17+'SDN C-LUNG MOLDOVENESC'!G17+'SDN FOCSANI'!G17+'SDN GALATI'!G17+'SDN IASI'!G17+'SDN PIATRA NEAMT'!G17+'SDN SUCEAVA'!G17</f>
        <v>63500</v>
      </c>
      <c r="H17" s="40">
        <f t="shared" si="1"/>
        <v>0</v>
      </c>
      <c r="I17" s="40">
        <f t="shared" si="1"/>
        <v>0</v>
      </c>
      <c r="J17" s="31">
        <f>+'SDN BACAU'!J17+'SDN BARLAD'!J17+'SDN BOTOSANI'!J17+'SDN C-LUNG MOLDOVENESC'!J17+'SDN FOCSANI'!J17+'SDN GALATI'!J17+'SDN IASI'!J17+'SDN PIATRA NEAMT'!J17+'SDN SUCEAVA'!J17</f>
        <v>12850</v>
      </c>
      <c r="K17" s="31">
        <f>+'SDN BACAU'!K17+'SDN BARLAD'!K17+'SDN BOTOSANI'!K17+'SDN C-LUNG MOLDOVENESC'!K17+'SDN FOCSANI'!K17+'SDN GALATI'!K17+'SDN IASI'!K17+'SDN PIATRA NEAMT'!K17+'SDN SUCEAVA'!K17</f>
        <v>63500</v>
      </c>
      <c r="L17" s="40">
        <f t="shared" si="2"/>
        <v>0</v>
      </c>
      <c r="M17" s="40">
        <f t="shared" si="2"/>
        <v>0</v>
      </c>
      <c r="N17" s="31">
        <f>+'SDN BACAU'!N17+'SDN BARLAD'!N17+'SDN BOTOSANI'!N17+'SDN C-LUNG MOLDOVENESC'!N17+'SDN FOCSANI'!N17+'SDN GALATI'!N17+'SDN IASI'!N17+'SDN PIATRA NEAMT'!N17+'SDN SUCEAVA'!N17</f>
        <v>12850</v>
      </c>
      <c r="O17" s="31">
        <f>+'SDN BACAU'!O17+'SDN BARLAD'!O17+'SDN BOTOSANI'!O17+'SDN C-LUNG MOLDOVENESC'!O17+'SDN FOCSANI'!O17+'SDN GALATI'!O17+'SDN IASI'!O17+'SDN PIATRA NEAMT'!O17+'SDN SUCEAVA'!O17</f>
        <v>63500</v>
      </c>
      <c r="P17" s="40">
        <f t="shared" si="3"/>
        <v>0</v>
      </c>
      <c r="Q17" s="40">
        <f t="shared" si="3"/>
        <v>0</v>
      </c>
      <c r="R17" s="31">
        <f>+'SDN BACAU'!R17+'SDN BARLAD'!R17+'SDN BOTOSANI'!R17+'SDN C-LUNG MOLDOVENESC'!R17+'SDN FOCSANI'!R17+'SDN GALATI'!R17+'SDN IASI'!R17+'SDN PIATRA NEAMT'!R17+'SDN SUCEAVA'!R17</f>
        <v>12850</v>
      </c>
      <c r="S17" s="31">
        <f>+'SDN BACAU'!S17+'SDN BARLAD'!S17+'SDN BOTOSANI'!S17+'SDN C-LUNG MOLDOVENESC'!S17+'SDN FOCSANI'!S17+'SDN GALATI'!S17+'SDN IASI'!S17+'SDN PIATRA NEAMT'!S17+'SDN SUCEAVA'!S17</f>
        <v>63500</v>
      </c>
      <c r="T17" s="40">
        <f t="shared" si="4"/>
        <v>0</v>
      </c>
      <c r="U17" s="40">
        <f t="shared" si="4"/>
        <v>0</v>
      </c>
      <c r="V17" s="39">
        <f t="shared" si="5"/>
        <v>51400</v>
      </c>
      <c r="W17" s="39">
        <f t="shared" si="5"/>
        <v>254000</v>
      </c>
      <c r="X17" s="30">
        <f t="shared" si="0"/>
        <v>0</v>
      </c>
      <c r="Y17" s="30">
        <f t="shared" si="0"/>
        <v>0</v>
      </c>
      <c r="AA17" s="78"/>
      <c r="AB17" s="13"/>
    </row>
    <row r="18" spans="1:28" ht="38.25">
      <c r="A18" s="29">
        <v>4</v>
      </c>
      <c r="B18" s="35" t="s">
        <v>121</v>
      </c>
      <c r="C18" s="35" t="s">
        <v>211</v>
      </c>
      <c r="D18" s="36" t="s">
        <v>11</v>
      </c>
      <c r="E18" s="73"/>
      <c r="F18" s="31">
        <f>+'SDN BACAU'!F18+'SDN BARLAD'!F18+'SDN BOTOSANI'!F18+'SDN C-LUNG MOLDOVENESC'!F18+'SDN FOCSANI'!F18+'SDN GALATI'!F18+'SDN IASI'!F18+'SDN PIATRA NEAMT'!F18+'SDN SUCEAVA'!F18</f>
        <v>0</v>
      </c>
      <c r="G18" s="31">
        <f>+'SDN BACAU'!G18+'SDN BARLAD'!G18+'SDN BOTOSANI'!G18+'SDN C-LUNG MOLDOVENESC'!G18+'SDN FOCSANI'!G18+'SDN GALATI'!G18+'SDN IASI'!G18+'SDN PIATRA NEAMT'!G18+'SDN SUCEAVA'!G18</f>
        <v>0</v>
      </c>
      <c r="H18" s="40">
        <f t="shared" si="1"/>
        <v>0</v>
      </c>
      <c r="I18" s="40">
        <f t="shared" si="1"/>
        <v>0</v>
      </c>
      <c r="J18" s="31">
        <f>+'SDN BACAU'!J18+'SDN BARLAD'!J18+'SDN BOTOSANI'!J18+'SDN C-LUNG MOLDOVENESC'!J18+'SDN FOCSANI'!J18+'SDN GALATI'!J18+'SDN IASI'!J18+'SDN PIATRA NEAMT'!J18+'SDN SUCEAVA'!J18</f>
        <v>0</v>
      </c>
      <c r="K18" s="31">
        <f>+'SDN BACAU'!K18+'SDN BARLAD'!K18+'SDN BOTOSANI'!K18+'SDN C-LUNG MOLDOVENESC'!K18+'SDN FOCSANI'!K18+'SDN GALATI'!K18+'SDN IASI'!K18+'SDN PIATRA NEAMT'!K18+'SDN SUCEAVA'!K18</f>
        <v>0</v>
      </c>
      <c r="L18" s="40">
        <f t="shared" si="2"/>
        <v>0</v>
      </c>
      <c r="M18" s="40">
        <f t="shared" si="2"/>
        <v>0</v>
      </c>
      <c r="N18" s="31">
        <f>+'SDN BACAU'!N18+'SDN BARLAD'!N18+'SDN BOTOSANI'!N18+'SDN C-LUNG MOLDOVENESC'!N18+'SDN FOCSANI'!N18+'SDN GALATI'!N18+'SDN IASI'!N18+'SDN PIATRA NEAMT'!N18+'SDN SUCEAVA'!N18</f>
        <v>0</v>
      </c>
      <c r="O18" s="31">
        <f>+'SDN BACAU'!O18+'SDN BARLAD'!O18+'SDN BOTOSANI'!O18+'SDN C-LUNG MOLDOVENESC'!O18+'SDN FOCSANI'!O18+'SDN GALATI'!O18+'SDN IASI'!O18+'SDN PIATRA NEAMT'!O18+'SDN SUCEAVA'!O18</f>
        <v>0</v>
      </c>
      <c r="P18" s="40">
        <f t="shared" si="3"/>
        <v>0</v>
      </c>
      <c r="Q18" s="40">
        <f t="shared" si="3"/>
        <v>0</v>
      </c>
      <c r="R18" s="31">
        <f>+'SDN BACAU'!R18+'SDN BARLAD'!R18+'SDN BOTOSANI'!R18+'SDN C-LUNG MOLDOVENESC'!R18+'SDN FOCSANI'!R18+'SDN GALATI'!R18+'SDN IASI'!R18+'SDN PIATRA NEAMT'!R18+'SDN SUCEAVA'!R18</f>
        <v>0</v>
      </c>
      <c r="S18" s="31">
        <f>+'SDN BACAU'!S18+'SDN BARLAD'!S18+'SDN BOTOSANI'!S18+'SDN C-LUNG MOLDOVENESC'!S18+'SDN FOCSANI'!S18+'SDN GALATI'!S18+'SDN IASI'!S18+'SDN PIATRA NEAMT'!S18+'SDN SUCEAVA'!S18</f>
        <v>0</v>
      </c>
      <c r="T18" s="40">
        <f t="shared" si="4"/>
        <v>0</v>
      </c>
      <c r="U18" s="40">
        <f t="shared" si="4"/>
        <v>0</v>
      </c>
      <c r="V18" s="39">
        <v>0</v>
      </c>
      <c r="W18" s="39">
        <v>0</v>
      </c>
      <c r="X18" s="30">
        <f t="shared" si="0"/>
        <v>0</v>
      </c>
      <c r="Y18" s="30">
        <f t="shared" si="0"/>
        <v>0</v>
      </c>
      <c r="AA18" s="78"/>
      <c r="AB18" s="13"/>
    </row>
    <row r="19" spans="1:28" ht="12.75">
      <c r="A19" s="29">
        <v>5</v>
      </c>
      <c r="B19" s="35" t="s">
        <v>30</v>
      </c>
      <c r="C19" s="35" t="s">
        <v>56</v>
      </c>
      <c r="D19" s="36" t="s">
        <v>11</v>
      </c>
      <c r="E19" s="73"/>
      <c r="F19" s="31">
        <f>+'SDN BACAU'!F19+'SDN BARLAD'!F19+'SDN BOTOSANI'!F19+'SDN C-LUNG MOLDOVENESC'!F19+'SDN FOCSANI'!F19+'SDN GALATI'!F19+'SDN IASI'!F19+'SDN PIATRA NEAMT'!F19+'SDN SUCEAVA'!F19</f>
        <v>7600</v>
      </c>
      <c r="G19" s="31">
        <f>+'SDN BACAU'!G19+'SDN BARLAD'!G19+'SDN BOTOSANI'!G19+'SDN C-LUNG MOLDOVENESC'!G19+'SDN FOCSANI'!G19+'SDN GALATI'!G19+'SDN IASI'!G19+'SDN PIATRA NEAMT'!G19+'SDN SUCEAVA'!G19</f>
        <v>27860</v>
      </c>
      <c r="H19" s="40">
        <f t="shared" si="1"/>
        <v>0</v>
      </c>
      <c r="I19" s="40">
        <f t="shared" si="1"/>
        <v>0</v>
      </c>
      <c r="J19" s="31">
        <f>+'SDN BACAU'!J19+'SDN BARLAD'!J19+'SDN BOTOSANI'!J19+'SDN C-LUNG MOLDOVENESC'!J19+'SDN FOCSANI'!J19+'SDN GALATI'!J19+'SDN IASI'!J19+'SDN PIATRA NEAMT'!J19+'SDN SUCEAVA'!J19</f>
        <v>7600</v>
      </c>
      <c r="K19" s="31">
        <f>+'SDN BACAU'!K19+'SDN BARLAD'!K19+'SDN BOTOSANI'!K19+'SDN C-LUNG MOLDOVENESC'!K19+'SDN FOCSANI'!K19+'SDN GALATI'!K19+'SDN IASI'!K19+'SDN PIATRA NEAMT'!K19+'SDN SUCEAVA'!K19</f>
        <v>27860</v>
      </c>
      <c r="L19" s="40">
        <f t="shared" si="2"/>
        <v>0</v>
      </c>
      <c r="M19" s="40">
        <f t="shared" si="2"/>
        <v>0</v>
      </c>
      <c r="N19" s="31">
        <f>+'SDN BACAU'!N19+'SDN BARLAD'!N19+'SDN BOTOSANI'!N19+'SDN C-LUNG MOLDOVENESC'!N19+'SDN FOCSANI'!N19+'SDN GALATI'!N19+'SDN IASI'!N19+'SDN PIATRA NEAMT'!N19+'SDN SUCEAVA'!N19</f>
        <v>7600</v>
      </c>
      <c r="O19" s="31">
        <f>+'SDN BACAU'!O19+'SDN BARLAD'!O19+'SDN BOTOSANI'!O19+'SDN C-LUNG MOLDOVENESC'!O19+'SDN FOCSANI'!O19+'SDN GALATI'!O19+'SDN IASI'!O19+'SDN PIATRA NEAMT'!O19+'SDN SUCEAVA'!O19</f>
        <v>27860</v>
      </c>
      <c r="P19" s="40">
        <f t="shared" si="3"/>
        <v>0</v>
      </c>
      <c r="Q19" s="40">
        <f t="shared" si="3"/>
        <v>0</v>
      </c>
      <c r="R19" s="31">
        <f>+'SDN BACAU'!R19+'SDN BARLAD'!R19+'SDN BOTOSANI'!R19+'SDN C-LUNG MOLDOVENESC'!R19+'SDN FOCSANI'!R19+'SDN GALATI'!R19+'SDN IASI'!R19+'SDN PIATRA NEAMT'!R19+'SDN SUCEAVA'!R19</f>
        <v>7600</v>
      </c>
      <c r="S19" s="31">
        <f>+'SDN BACAU'!S19+'SDN BARLAD'!S19+'SDN BOTOSANI'!S19+'SDN C-LUNG MOLDOVENESC'!S19+'SDN FOCSANI'!S19+'SDN GALATI'!S19+'SDN IASI'!S19+'SDN PIATRA NEAMT'!S19+'SDN SUCEAVA'!S19</f>
        <v>27860</v>
      </c>
      <c r="T19" s="40">
        <f t="shared" si="4"/>
        <v>0</v>
      </c>
      <c r="U19" s="40">
        <f t="shared" si="4"/>
        <v>0</v>
      </c>
      <c r="V19" s="39">
        <f aca="true" t="shared" si="6" ref="V19:V25">F19+J19+N19+R19</f>
        <v>30400</v>
      </c>
      <c r="W19" s="39">
        <f aca="true" t="shared" si="7" ref="W19:W25">G19+K19+O19+S19</f>
        <v>111440</v>
      </c>
      <c r="X19" s="30">
        <f t="shared" si="0"/>
        <v>0</v>
      </c>
      <c r="Y19" s="30">
        <f t="shared" si="0"/>
        <v>0</v>
      </c>
      <c r="AA19" s="78"/>
      <c r="AB19" s="13"/>
    </row>
    <row r="20" spans="1:28" ht="12.75">
      <c r="A20" s="29">
        <v>6</v>
      </c>
      <c r="B20" s="35" t="s">
        <v>31</v>
      </c>
      <c r="C20" s="35" t="s">
        <v>88</v>
      </c>
      <c r="D20" s="36" t="s">
        <v>11</v>
      </c>
      <c r="E20" s="73"/>
      <c r="F20" s="31">
        <f>+'SDN BACAU'!F20+'SDN BARLAD'!F20+'SDN BOTOSANI'!F20+'SDN C-LUNG MOLDOVENESC'!F20+'SDN FOCSANI'!F20+'SDN GALATI'!F20+'SDN IASI'!F20+'SDN PIATRA NEAMT'!F20+'SDN SUCEAVA'!F20</f>
        <v>5875</v>
      </c>
      <c r="G20" s="31">
        <f>+'SDN BACAU'!G20+'SDN BARLAD'!G20+'SDN BOTOSANI'!G20+'SDN C-LUNG MOLDOVENESC'!G20+'SDN FOCSANI'!G20+'SDN GALATI'!G20+'SDN IASI'!G20+'SDN PIATRA NEAMT'!G20+'SDN SUCEAVA'!G20</f>
        <v>19800</v>
      </c>
      <c r="H20" s="40">
        <f t="shared" si="1"/>
        <v>0</v>
      </c>
      <c r="I20" s="40">
        <f t="shared" si="1"/>
        <v>0</v>
      </c>
      <c r="J20" s="31">
        <f>+'SDN BACAU'!J20+'SDN BARLAD'!J20+'SDN BOTOSANI'!J20+'SDN C-LUNG MOLDOVENESC'!J20+'SDN FOCSANI'!J20+'SDN GALATI'!J20+'SDN IASI'!J20+'SDN PIATRA NEAMT'!J20+'SDN SUCEAVA'!J20</f>
        <v>5875</v>
      </c>
      <c r="K20" s="31">
        <f>+'SDN BACAU'!K20+'SDN BARLAD'!K20+'SDN BOTOSANI'!K20+'SDN C-LUNG MOLDOVENESC'!K20+'SDN FOCSANI'!K20+'SDN GALATI'!K20+'SDN IASI'!K20+'SDN PIATRA NEAMT'!K20+'SDN SUCEAVA'!K20</f>
        <v>19800</v>
      </c>
      <c r="L20" s="40">
        <f t="shared" si="2"/>
        <v>0</v>
      </c>
      <c r="M20" s="40">
        <f t="shared" si="2"/>
        <v>0</v>
      </c>
      <c r="N20" s="31">
        <f>+'SDN BACAU'!N20+'SDN BARLAD'!N20+'SDN BOTOSANI'!N20+'SDN C-LUNG MOLDOVENESC'!N20+'SDN FOCSANI'!N20+'SDN GALATI'!N20+'SDN IASI'!N20+'SDN PIATRA NEAMT'!N20+'SDN SUCEAVA'!N20</f>
        <v>5875</v>
      </c>
      <c r="O20" s="31">
        <f>+'SDN BACAU'!O20+'SDN BARLAD'!O20+'SDN BOTOSANI'!O20+'SDN C-LUNG MOLDOVENESC'!O20+'SDN FOCSANI'!O20+'SDN GALATI'!O20+'SDN IASI'!O20+'SDN PIATRA NEAMT'!O20+'SDN SUCEAVA'!O20</f>
        <v>19800</v>
      </c>
      <c r="P20" s="40">
        <f t="shared" si="3"/>
        <v>0</v>
      </c>
      <c r="Q20" s="40">
        <f t="shared" si="3"/>
        <v>0</v>
      </c>
      <c r="R20" s="31">
        <f>+'SDN BACAU'!R20+'SDN BARLAD'!R20+'SDN BOTOSANI'!R20+'SDN C-LUNG MOLDOVENESC'!R20+'SDN FOCSANI'!R20+'SDN GALATI'!R20+'SDN IASI'!R20+'SDN PIATRA NEAMT'!R20+'SDN SUCEAVA'!R20</f>
        <v>5875</v>
      </c>
      <c r="S20" s="31">
        <f>+'SDN BACAU'!S20+'SDN BARLAD'!S20+'SDN BOTOSANI'!S20+'SDN C-LUNG MOLDOVENESC'!S20+'SDN FOCSANI'!S20+'SDN GALATI'!S20+'SDN IASI'!S20+'SDN PIATRA NEAMT'!S20+'SDN SUCEAVA'!S20</f>
        <v>19800</v>
      </c>
      <c r="T20" s="40">
        <f t="shared" si="4"/>
        <v>0</v>
      </c>
      <c r="U20" s="40">
        <f t="shared" si="4"/>
        <v>0</v>
      </c>
      <c r="V20" s="39">
        <f t="shared" si="6"/>
        <v>23500</v>
      </c>
      <c r="W20" s="39">
        <f t="shared" si="7"/>
        <v>79200</v>
      </c>
      <c r="X20" s="30">
        <f t="shared" si="0"/>
        <v>0</v>
      </c>
      <c r="Y20" s="30">
        <f t="shared" si="0"/>
        <v>0</v>
      </c>
      <c r="AA20" s="78"/>
      <c r="AB20" s="13"/>
    </row>
    <row r="21" spans="1:28" ht="12.75">
      <c r="A21" s="29">
        <v>7</v>
      </c>
      <c r="B21" s="35" t="s">
        <v>32</v>
      </c>
      <c r="C21" s="35" t="s">
        <v>59</v>
      </c>
      <c r="D21" s="36" t="s">
        <v>73</v>
      </c>
      <c r="E21" s="73"/>
      <c r="F21" s="31">
        <f>+'SDN BACAU'!F21+'SDN BARLAD'!F21+'SDN BOTOSANI'!F21+'SDN C-LUNG MOLDOVENESC'!F21+'SDN FOCSANI'!F21+'SDN GALATI'!F21+'SDN IASI'!F21+'SDN PIATRA NEAMT'!F21+'SDN SUCEAVA'!F21</f>
        <v>75000</v>
      </c>
      <c r="G21" s="31">
        <f>+'SDN BACAU'!G21+'SDN BARLAD'!G21+'SDN BOTOSANI'!G21+'SDN C-LUNG MOLDOVENESC'!G21+'SDN FOCSANI'!G21+'SDN GALATI'!G21+'SDN IASI'!G21+'SDN PIATRA NEAMT'!G21+'SDN SUCEAVA'!G21</f>
        <v>423000</v>
      </c>
      <c r="H21" s="40">
        <f t="shared" si="1"/>
        <v>0</v>
      </c>
      <c r="I21" s="40">
        <f t="shared" si="1"/>
        <v>0</v>
      </c>
      <c r="J21" s="31">
        <f>+'SDN BACAU'!J21+'SDN BARLAD'!J21+'SDN BOTOSANI'!J21+'SDN C-LUNG MOLDOVENESC'!J21+'SDN FOCSANI'!J21+'SDN GALATI'!J21+'SDN IASI'!J21+'SDN PIATRA NEAMT'!J21+'SDN SUCEAVA'!J21</f>
        <v>75000</v>
      </c>
      <c r="K21" s="31">
        <f>+'SDN BACAU'!K21+'SDN BARLAD'!K21+'SDN BOTOSANI'!K21+'SDN C-LUNG MOLDOVENESC'!K21+'SDN FOCSANI'!K21+'SDN GALATI'!K21+'SDN IASI'!K21+'SDN PIATRA NEAMT'!K21+'SDN SUCEAVA'!K21</f>
        <v>423000</v>
      </c>
      <c r="L21" s="40">
        <f t="shared" si="2"/>
        <v>0</v>
      </c>
      <c r="M21" s="40">
        <f t="shared" si="2"/>
        <v>0</v>
      </c>
      <c r="N21" s="31">
        <f>+'SDN BACAU'!N21+'SDN BARLAD'!N21+'SDN BOTOSANI'!N21+'SDN C-LUNG MOLDOVENESC'!N21+'SDN FOCSANI'!N21+'SDN GALATI'!N21+'SDN IASI'!N21+'SDN PIATRA NEAMT'!N21+'SDN SUCEAVA'!N21</f>
        <v>75000</v>
      </c>
      <c r="O21" s="31">
        <f>+'SDN BACAU'!O21+'SDN BARLAD'!O21+'SDN BOTOSANI'!O21+'SDN C-LUNG MOLDOVENESC'!O21+'SDN FOCSANI'!O21+'SDN GALATI'!O21+'SDN IASI'!O21+'SDN PIATRA NEAMT'!O21+'SDN SUCEAVA'!O21</f>
        <v>423000</v>
      </c>
      <c r="P21" s="40">
        <f t="shared" si="3"/>
        <v>0</v>
      </c>
      <c r="Q21" s="40">
        <f t="shared" si="3"/>
        <v>0</v>
      </c>
      <c r="R21" s="31">
        <f>+'SDN BACAU'!R21+'SDN BARLAD'!R21+'SDN BOTOSANI'!R21+'SDN C-LUNG MOLDOVENESC'!R21+'SDN FOCSANI'!R21+'SDN GALATI'!R21+'SDN IASI'!R21+'SDN PIATRA NEAMT'!R21+'SDN SUCEAVA'!R21</f>
        <v>75000</v>
      </c>
      <c r="S21" s="31">
        <f>+'SDN BACAU'!S21+'SDN BARLAD'!S21+'SDN BOTOSANI'!S21+'SDN C-LUNG MOLDOVENESC'!S21+'SDN FOCSANI'!S21+'SDN GALATI'!S21+'SDN IASI'!S21+'SDN PIATRA NEAMT'!S21+'SDN SUCEAVA'!S21</f>
        <v>423000</v>
      </c>
      <c r="T21" s="40">
        <f t="shared" si="4"/>
        <v>0</v>
      </c>
      <c r="U21" s="40">
        <f t="shared" si="4"/>
        <v>0</v>
      </c>
      <c r="V21" s="39">
        <f t="shared" si="6"/>
        <v>300000</v>
      </c>
      <c r="W21" s="39">
        <f t="shared" si="7"/>
        <v>1692000</v>
      </c>
      <c r="X21" s="30">
        <f t="shared" si="0"/>
        <v>0</v>
      </c>
      <c r="Y21" s="30">
        <f t="shared" si="0"/>
        <v>0</v>
      </c>
      <c r="AA21" s="78"/>
      <c r="AB21" s="13"/>
    </row>
    <row r="22" spans="1:28" ht="25.5">
      <c r="A22" s="29">
        <f>A21+1</f>
        <v>8</v>
      </c>
      <c r="B22" s="35" t="s">
        <v>33</v>
      </c>
      <c r="C22" s="35" t="s">
        <v>201</v>
      </c>
      <c r="D22" s="36" t="s">
        <v>73</v>
      </c>
      <c r="E22" s="73"/>
      <c r="F22" s="31">
        <f>+'SDN BACAU'!F22+'SDN BARLAD'!F22+'SDN BOTOSANI'!F22+'SDN C-LUNG MOLDOVENESC'!F22+'SDN FOCSANI'!F22+'SDN GALATI'!F22+'SDN IASI'!F22+'SDN PIATRA NEAMT'!F22+'SDN SUCEAVA'!F22</f>
        <v>27250</v>
      </c>
      <c r="G22" s="31">
        <f>+'SDN BACAU'!G22+'SDN BARLAD'!G22+'SDN BOTOSANI'!G22+'SDN C-LUNG MOLDOVENESC'!G22+'SDN FOCSANI'!G22+'SDN GALATI'!G22+'SDN IASI'!G22+'SDN PIATRA NEAMT'!G22+'SDN SUCEAVA'!G22</f>
        <v>87745</v>
      </c>
      <c r="H22" s="40">
        <f t="shared" si="1"/>
        <v>0</v>
      </c>
      <c r="I22" s="40">
        <f t="shared" si="1"/>
        <v>0</v>
      </c>
      <c r="J22" s="31">
        <f>+'SDN BACAU'!J22+'SDN BARLAD'!J22+'SDN BOTOSANI'!J22+'SDN C-LUNG MOLDOVENESC'!J22+'SDN FOCSANI'!J22+'SDN GALATI'!J22+'SDN IASI'!J22+'SDN PIATRA NEAMT'!J22+'SDN SUCEAVA'!J22</f>
        <v>27250</v>
      </c>
      <c r="K22" s="31">
        <f>+'SDN BACAU'!K22+'SDN BARLAD'!K22+'SDN BOTOSANI'!K22+'SDN C-LUNG MOLDOVENESC'!K22+'SDN FOCSANI'!K22+'SDN GALATI'!K22+'SDN IASI'!K22+'SDN PIATRA NEAMT'!K22+'SDN SUCEAVA'!K22</f>
        <v>87745</v>
      </c>
      <c r="L22" s="40">
        <f t="shared" si="2"/>
        <v>0</v>
      </c>
      <c r="M22" s="40">
        <f t="shared" si="2"/>
        <v>0</v>
      </c>
      <c r="N22" s="31">
        <f>+'SDN BACAU'!N22+'SDN BARLAD'!N22+'SDN BOTOSANI'!N22+'SDN C-LUNG MOLDOVENESC'!N22+'SDN FOCSANI'!N22+'SDN GALATI'!N22+'SDN IASI'!N22+'SDN PIATRA NEAMT'!N22+'SDN SUCEAVA'!N22</f>
        <v>27250</v>
      </c>
      <c r="O22" s="31">
        <f>+'SDN BACAU'!O22+'SDN BARLAD'!O22+'SDN BOTOSANI'!O22+'SDN C-LUNG MOLDOVENESC'!O22+'SDN FOCSANI'!O22+'SDN GALATI'!O22+'SDN IASI'!O22+'SDN PIATRA NEAMT'!O22+'SDN SUCEAVA'!O22</f>
        <v>87745</v>
      </c>
      <c r="P22" s="40">
        <f t="shared" si="3"/>
        <v>0</v>
      </c>
      <c r="Q22" s="40">
        <f t="shared" si="3"/>
        <v>0</v>
      </c>
      <c r="R22" s="31">
        <f>+'SDN BACAU'!R22+'SDN BARLAD'!R22+'SDN BOTOSANI'!R22+'SDN C-LUNG MOLDOVENESC'!R22+'SDN FOCSANI'!R22+'SDN GALATI'!R22+'SDN IASI'!R22+'SDN PIATRA NEAMT'!R22+'SDN SUCEAVA'!R22</f>
        <v>27250</v>
      </c>
      <c r="S22" s="31">
        <f>+'SDN BACAU'!S22+'SDN BARLAD'!S22+'SDN BOTOSANI'!S22+'SDN C-LUNG MOLDOVENESC'!S22+'SDN FOCSANI'!S22+'SDN GALATI'!S22+'SDN IASI'!S22+'SDN PIATRA NEAMT'!S22+'SDN SUCEAVA'!S22</f>
        <v>87745</v>
      </c>
      <c r="T22" s="40">
        <f t="shared" si="4"/>
        <v>0</v>
      </c>
      <c r="U22" s="40">
        <f t="shared" si="4"/>
        <v>0</v>
      </c>
      <c r="V22" s="39">
        <f t="shared" si="6"/>
        <v>109000</v>
      </c>
      <c r="W22" s="39">
        <f t="shared" si="7"/>
        <v>350980</v>
      </c>
      <c r="X22" s="30">
        <f t="shared" si="0"/>
        <v>0</v>
      </c>
      <c r="Y22" s="30">
        <f t="shared" si="0"/>
        <v>0</v>
      </c>
      <c r="AA22" s="78"/>
      <c r="AB22" s="13"/>
    </row>
    <row r="23" spans="1:28" ht="12.75">
      <c r="A23" s="29">
        <f>A22+1</f>
        <v>9</v>
      </c>
      <c r="B23" s="35" t="s">
        <v>34</v>
      </c>
      <c r="C23" s="35" t="s">
        <v>60</v>
      </c>
      <c r="D23" s="36" t="s">
        <v>11</v>
      </c>
      <c r="E23" s="73"/>
      <c r="F23" s="31">
        <f>+'SDN BACAU'!F23+'SDN BARLAD'!F23+'SDN BOTOSANI'!F23+'SDN C-LUNG MOLDOVENESC'!F23+'SDN FOCSANI'!F23+'SDN GALATI'!F23+'SDN IASI'!F23+'SDN PIATRA NEAMT'!F23+'SDN SUCEAVA'!F23</f>
        <v>4425</v>
      </c>
      <c r="G23" s="31">
        <f>+'SDN BACAU'!G23+'SDN BARLAD'!G23+'SDN BOTOSANI'!G23+'SDN C-LUNG MOLDOVENESC'!G23+'SDN FOCSANI'!G23+'SDN GALATI'!G23+'SDN IASI'!G23+'SDN PIATRA NEAMT'!G23+'SDN SUCEAVA'!G23</f>
        <v>16875</v>
      </c>
      <c r="H23" s="40">
        <f t="shared" si="1"/>
        <v>0</v>
      </c>
      <c r="I23" s="40">
        <f t="shared" si="1"/>
        <v>0</v>
      </c>
      <c r="J23" s="31">
        <f>+'SDN BACAU'!J23+'SDN BARLAD'!J23+'SDN BOTOSANI'!J23+'SDN C-LUNG MOLDOVENESC'!J23+'SDN FOCSANI'!J23+'SDN GALATI'!J23+'SDN IASI'!J23+'SDN PIATRA NEAMT'!J23+'SDN SUCEAVA'!J23</f>
        <v>4425</v>
      </c>
      <c r="K23" s="31">
        <f>+'SDN BACAU'!K23+'SDN BARLAD'!K23+'SDN BOTOSANI'!K23+'SDN C-LUNG MOLDOVENESC'!K23+'SDN FOCSANI'!K23+'SDN GALATI'!K23+'SDN IASI'!K23+'SDN PIATRA NEAMT'!K23+'SDN SUCEAVA'!K23</f>
        <v>16875</v>
      </c>
      <c r="L23" s="40">
        <f t="shared" si="2"/>
        <v>0</v>
      </c>
      <c r="M23" s="40">
        <f t="shared" si="2"/>
        <v>0</v>
      </c>
      <c r="N23" s="31">
        <f>+'SDN BACAU'!N23+'SDN BARLAD'!N23+'SDN BOTOSANI'!N23+'SDN C-LUNG MOLDOVENESC'!N23+'SDN FOCSANI'!N23+'SDN GALATI'!N23+'SDN IASI'!N23+'SDN PIATRA NEAMT'!N23+'SDN SUCEAVA'!N23</f>
        <v>4425</v>
      </c>
      <c r="O23" s="31">
        <f>+'SDN BACAU'!O23+'SDN BARLAD'!O23+'SDN BOTOSANI'!O23+'SDN C-LUNG MOLDOVENESC'!O23+'SDN FOCSANI'!O23+'SDN GALATI'!O23+'SDN IASI'!O23+'SDN PIATRA NEAMT'!O23+'SDN SUCEAVA'!O23</f>
        <v>16875</v>
      </c>
      <c r="P23" s="40">
        <f t="shared" si="3"/>
        <v>0</v>
      </c>
      <c r="Q23" s="40">
        <f t="shared" si="3"/>
        <v>0</v>
      </c>
      <c r="R23" s="31">
        <f>+'SDN BACAU'!R23+'SDN BARLAD'!R23+'SDN BOTOSANI'!R23+'SDN C-LUNG MOLDOVENESC'!R23+'SDN FOCSANI'!R23+'SDN GALATI'!R23+'SDN IASI'!R23+'SDN PIATRA NEAMT'!R23+'SDN SUCEAVA'!R23</f>
        <v>4425</v>
      </c>
      <c r="S23" s="31">
        <f>+'SDN BACAU'!S23+'SDN BARLAD'!S23+'SDN BOTOSANI'!S23+'SDN C-LUNG MOLDOVENESC'!S23+'SDN FOCSANI'!S23+'SDN GALATI'!S23+'SDN IASI'!S23+'SDN PIATRA NEAMT'!S23+'SDN SUCEAVA'!S23</f>
        <v>16875</v>
      </c>
      <c r="T23" s="40">
        <f t="shared" si="4"/>
        <v>0</v>
      </c>
      <c r="U23" s="40">
        <f t="shared" si="4"/>
        <v>0</v>
      </c>
      <c r="V23" s="39">
        <f t="shared" si="6"/>
        <v>17700</v>
      </c>
      <c r="W23" s="39">
        <f t="shared" si="7"/>
        <v>67500</v>
      </c>
      <c r="X23" s="30">
        <f t="shared" si="0"/>
        <v>0</v>
      </c>
      <c r="Y23" s="30">
        <f t="shared" si="0"/>
        <v>0</v>
      </c>
      <c r="AA23" s="78"/>
      <c r="AB23" s="13"/>
    </row>
    <row r="24" spans="1:28" ht="12.75">
      <c r="A24" s="29">
        <f>A23+1</f>
        <v>10</v>
      </c>
      <c r="B24" s="35" t="s">
        <v>35</v>
      </c>
      <c r="C24" s="35" t="s">
        <v>185</v>
      </c>
      <c r="D24" s="36" t="s">
        <v>11</v>
      </c>
      <c r="E24" s="73"/>
      <c r="F24" s="31">
        <f>+'SDN BACAU'!F24+'SDN BARLAD'!F24+'SDN BOTOSANI'!F24+'SDN C-LUNG MOLDOVENESC'!F24+'SDN FOCSANI'!F24+'SDN GALATI'!F24+'SDN IASI'!F24+'SDN PIATRA NEAMT'!F24+'SDN SUCEAVA'!F24</f>
        <v>8825</v>
      </c>
      <c r="G24" s="31">
        <f>+'SDN BACAU'!G24+'SDN BARLAD'!G24+'SDN BOTOSANI'!G24+'SDN C-LUNG MOLDOVENESC'!G24+'SDN FOCSANI'!G24+'SDN GALATI'!G24+'SDN IASI'!G24+'SDN PIATRA NEAMT'!G24+'SDN SUCEAVA'!G24</f>
        <v>48375</v>
      </c>
      <c r="H24" s="40">
        <f t="shared" si="1"/>
        <v>0</v>
      </c>
      <c r="I24" s="40">
        <f t="shared" si="1"/>
        <v>0</v>
      </c>
      <c r="J24" s="31">
        <f>+'SDN BACAU'!J24+'SDN BARLAD'!J24+'SDN BOTOSANI'!J24+'SDN C-LUNG MOLDOVENESC'!J24+'SDN FOCSANI'!J24+'SDN GALATI'!J24+'SDN IASI'!J24+'SDN PIATRA NEAMT'!J24+'SDN SUCEAVA'!J24</f>
        <v>8825</v>
      </c>
      <c r="K24" s="31">
        <f>+'SDN BACAU'!K24+'SDN BARLAD'!K24+'SDN BOTOSANI'!K24+'SDN C-LUNG MOLDOVENESC'!K24+'SDN FOCSANI'!K24+'SDN GALATI'!K24+'SDN IASI'!K24+'SDN PIATRA NEAMT'!K24+'SDN SUCEAVA'!K24</f>
        <v>48375</v>
      </c>
      <c r="L24" s="40">
        <f t="shared" si="2"/>
        <v>0</v>
      </c>
      <c r="M24" s="40">
        <f t="shared" si="2"/>
        <v>0</v>
      </c>
      <c r="N24" s="31">
        <f>+'SDN BACAU'!N24+'SDN BARLAD'!N24+'SDN BOTOSANI'!N24+'SDN C-LUNG MOLDOVENESC'!N24+'SDN FOCSANI'!N24+'SDN GALATI'!N24+'SDN IASI'!N24+'SDN PIATRA NEAMT'!N24+'SDN SUCEAVA'!N24</f>
        <v>8825</v>
      </c>
      <c r="O24" s="31">
        <f>+'SDN BACAU'!O24+'SDN BARLAD'!O24+'SDN BOTOSANI'!O24+'SDN C-LUNG MOLDOVENESC'!O24+'SDN FOCSANI'!O24+'SDN GALATI'!O24+'SDN IASI'!O24+'SDN PIATRA NEAMT'!O24+'SDN SUCEAVA'!O24</f>
        <v>48375</v>
      </c>
      <c r="P24" s="40">
        <f t="shared" si="3"/>
        <v>0</v>
      </c>
      <c r="Q24" s="40">
        <f t="shared" si="3"/>
        <v>0</v>
      </c>
      <c r="R24" s="31">
        <f>+'SDN BACAU'!R24+'SDN BARLAD'!R24+'SDN BOTOSANI'!R24+'SDN C-LUNG MOLDOVENESC'!R24+'SDN FOCSANI'!R24+'SDN GALATI'!R24+'SDN IASI'!R24+'SDN PIATRA NEAMT'!R24+'SDN SUCEAVA'!R24</f>
        <v>8825</v>
      </c>
      <c r="S24" s="31">
        <f>+'SDN BACAU'!S24+'SDN BARLAD'!S24+'SDN BOTOSANI'!S24+'SDN C-LUNG MOLDOVENESC'!S24+'SDN FOCSANI'!S24+'SDN GALATI'!S24+'SDN IASI'!S24+'SDN PIATRA NEAMT'!S24+'SDN SUCEAVA'!S24</f>
        <v>48375</v>
      </c>
      <c r="T24" s="40">
        <f t="shared" si="4"/>
        <v>0</v>
      </c>
      <c r="U24" s="40">
        <f t="shared" si="4"/>
        <v>0</v>
      </c>
      <c r="V24" s="39">
        <f t="shared" si="6"/>
        <v>35300</v>
      </c>
      <c r="W24" s="39">
        <f t="shared" si="7"/>
        <v>193500</v>
      </c>
      <c r="X24" s="30">
        <f t="shared" si="0"/>
        <v>0</v>
      </c>
      <c r="Y24" s="30">
        <f t="shared" si="0"/>
        <v>0</v>
      </c>
      <c r="AA24" s="78"/>
      <c r="AB24" s="13"/>
    </row>
    <row r="25" spans="1:28" ht="25.5">
      <c r="A25" s="29">
        <f>A24+1</f>
        <v>11</v>
      </c>
      <c r="B25" s="35" t="s">
        <v>237</v>
      </c>
      <c r="C25" s="35" t="s">
        <v>124</v>
      </c>
      <c r="D25" s="36" t="s">
        <v>11</v>
      </c>
      <c r="E25" s="73"/>
      <c r="F25" s="31">
        <f>+'SDN BACAU'!F25+'SDN BARLAD'!F25+'SDN BOTOSANI'!F25+'SDN C-LUNG MOLDOVENESC'!F25+'SDN FOCSANI'!F25+'SDN GALATI'!F25+'SDN IASI'!F25+'SDN PIATRA NEAMT'!F25+'SDN SUCEAVA'!F25</f>
        <v>165262.5</v>
      </c>
      <c r="G25" s="31">
        <f>+'SDN BACAU'!G25+'SDN BARLAD'!G25+'SDN BOTOSANI'!G25+'SDN C-LUNG MOLDOVENESC'!G25+'SDN FOCSANI'!G25+'SDN GALATI'!G25+'SDN IASI'!G25+'SDN PIATRA NEAMT'!G25+'SDN SUCEAVA'!G25</f>
        <v>469350</v>
      </c>
      <c r="H25" s="40">
        <f t="shared" si="1"/>
        <v>0</v>
      </c>
      <c r="I25" s="40">
        <f t="shared" si="1"/>
        <v>0</v>
      </c>
      <c r="J25" s="31">
        <f>+'SDN BACAU'!J25+'SDN BARLAD'!J25+'SDN BOTOSANI'!J25+'SDN C-LUNG MOLDOVENESC'!J25+'SDN FOCSANI'!J25+'SDN GALATI'!J25+'SDN IASI'!J25+'SDN PIATRA NEAMT'!J25+'SDN SUCEAVA'!J25</f>
        <v>165262.5</v>
      </c>
      <c r="K25" s="31">
        <f>+'SDN BACAU'!K25+'SDN BARLAD'!K25+'SDN BOTOSANI'!K25+'SDN C-LUNG MOLDOVENESC'!K25+'SDN FOCSANI'!K25+'SDN GALATI'!K25+'SDN IASI'!K25+'SDN PIATRA NEAMT'!K25+'SDN SUCEAVA'!K25</f>
        <v>469350</v>
      </c>
      <c r="L25" s="40">
        <f t="shared" si="2"/>
        <v>0</v>
      </c>
      <c r="M25" s="40">
        <f t="shared" si="2"/>
        <v>0</v>
      </c>
      <c r="N25" s="31">
        <f>+'SDN BACAU'!N25+'SDN BARLAD'!N25+'SDN BOTOSANI'!N25+'SDN C-LUNG MOLDOVENESC'!N25+'SDN FOCSANI'!N25+'SDN GALATI'!N25+'SDN IASI'!N25+'SDN PIATRA NEAMT'!N25+'SDN SUCEAVA'!N25</f>
        <v>165262.5</v>
      </c>
      <c r="O25" s="31">
        <f>+'SDN BACAU'!O25+'SDN BARLAD'!O25+'SDN BOTOSANI'!O25+'SDN C-LUNG MOLDOVENESC'!O25+'SDN FOCSANI'!O25+'SDN GALATI'!O25+'SDN IASI'!O25+'SDN PIATRA NEAMT'!O25+'SDN SUCEAVA'!O25</f>
        <v>469350</v>
      </c>
      <c r="P25" s="40">
        <f t="shared" si="3"/>
        <v>0</v>
      </c>
      <c r="Q25" s="40">
        <f t="shared" si="3"/>
        <v>0</v>
      </c>
      <c r="R25" s="31">
        <f>+'SDN BACAU'!R25+'SDN BARLAD'!R25+'SDN BOTOSANI'!R25+'SDN C-LUNG MOLDOVENESC'!R25+'SDN FOCSANI'!R25+'SDN GALATI'!R25+'SDN IASI'!R25+'SDN PIATRA NEAMT'!R25+'SDN SUCEAVA'!R25</f>
        <v>165262.5</v>
      </c>
      <c r="S25" s="31">
        <f>+'SDN BACAU'!S25+'SDN BARLAD'!S25+'SDN BOTOSANI'!S25+'SDN C-LUNG MOLDOVENESC'!S25+'SDN FOCSANI'!S25+'SDN GALATI'!S25+'SDN IASI'!S25+'SDN PIATRA NEAMT'!S25+'SDN SUCEAVA'!S25</f>
        <v>469350</v>
      </c>
      <c r="T25" s="40">
        <f t="shared" si="4"/>
        <v>0</v>
      </c>
      <c r="U25" s="40">
        <f t="shared" si="4"/>
        <v>0</v>
      </c>
      <c r="V25" s="39">
        <f t="shared" si="6"/>
        <v>661050</v>
      </c>
      <c r="W25" s="39">
        <f t="shared" si="7"/>
        <v>1877400</v>
      </c>
      <c r="X25" s="30">
        <f t="shared" si="0"/>
        <v>0</v>
      </c>
      <c r="Y25" s="30">
        <f t="shared" si="0"/>
        <v>0</v>
      </c>
      <c r="AA25" s="78"/>
      <c r="AB25" s="13"/>
    </row>
    <row r="26" spans="1:28" ht="12.75">
      <c r="A26" s="86"/>
      <c r="B26" s="116" t="s">
        <v>12</v>
      </c>
      <c r="C26" s="203" t="s">
        <v>13</v>
      </c>
      <c r="D26" s="176"/>
      <c r="E26" s="73"/>
      <c r="F26" s="31"/>
      <c r="G26" s="31"/>
      <c r="H26" s="40">
        <f>SUM(H27:H34)</f>
        <v>0</v>
      </c>
      <c r="I26" s="40">
        <f>SUM(I27:I34)</f>
        <v>0</v>
      </c>
      <c r="J26" s="31"/>
      <c r="K26" s="31"/>
      <c r="L26" s="40">
        <f>SUM(L27:L34)</f>
        <v>0</v>
      </c>
      <c r="M26" s="40">
        <f>SUM(M27:M34)</f>
        <v>0</v>
      </c>
      <c r="N26" s="31"/>
      <c r="O26" s="31"/>
      <c r="P26" s="40">
        <f>SUM(P27:P34)</f>
        <v>0</v>
      </c>
      <c r="Q26" s="40">
        <f>SUM(Q27:Q34)</f>
        <v>0</v>
      </c>
      <c r="R26" s="31"/>
      <c r="S26" s="31"/>
      <c r="T26" s="40">
        <f>SUM(T27:T34)</f>
        <v>0</v>
      </c>
      <c r="U26" s="40">
        <f>SUM(U27:U34)</f>
        <v>0</v>
      </c>
      <c r="V26" s="39"/>
      <c r="W26" s="39"/>
      <c r="X26" s="40">
        <f t="shared" si="0"/>
        <v>0</v>
      </c>
      <c r="Y26" s="40">
        <f t="shared" si="0"/>
        <v>0</v>
      </c>
      <c r="AA26" s="79"/>
      <c r="AB26" s="13"/>
    </row>
    <row r="27" spans="1:28" ht="12.75">
      <c r="A27" s="29">
        <v>12</v>
      </c>
      <c r="B27" s="35" t="s">
        <v>36</v>
      </c>
      <c r="C27" s="192" t="s">
        <v>89</v>
      </c>
      <c r="D27" s="36" t="s">
        <v>11</v>
      </c>
      <c r="E27" s="73"/>
      <c r="F27" s="31">
        <f>+'SDN BACAU'!F27+'SDN BARLAD'!F27+'SDN BOTOSANI'!F27+'SDN C-LUNG MOLDOVENESC'!F27+'SDN FOCSANI'!F27+'SDN GALATI'!F27+'SDN IASI'!F27+'SDN PIATRA NEAMT'!F27+'SDN SUCEAVA'!F27</f>
        <v>7375</v>
      </c>
      <c r="G27" s="31">
        <f>+'SDN BACAU'!G27+'SDN BARLAD'!G27+'SDN BOTOSANI'!G27+'SDN C-LUNG MOLDOVENESC'!G27+'SDN FOCSANI'!G27+'SDN GALATI'!G27+'SDN IASI'!G27+'SDN PIATRA NEAMT'!G27+'SDN SUCEAVA'!G27</f>
        <v>41175</v>
      </c>
      <c r="H27" s="40">
        <f aca="true" t="shared" si="8" ref="H27:I34">+$E27*F27</f>
        <v>0</v>
      </c>
      <c r="I27" s="40">
        <f t="shared" si="8"/>
        <v>0</v>
      </c>
      <c r="J27" s="31">
        <f>+'SDN BACAU'!J27+'SDN BARLAD'!J27+'SDN BOTOSANI'!J27+'SDN C-LUNG MOLDOVENESC'!J27+'SDN FOCSANI'!J27+'SDN GALATI'!J27+'SDN IASI'!J27+'SDN PIATRA NEAMT'!J27+'SDN SUCEAVA'!J27</f>
        <v>7625</v>
      </c>
      <c r="K27" s="31">
        <f>+'SDN BACAU'!K27+'SDN BARLAD'!K27+'SDN BOTOSANI'!K27+'SDN C-LUNG MOLDOVENESC'!K27+'SDN FOCSANI'!K27+'SDN GALATI'!K27+'SDN IASI'!K27+'SDN PIATRA NEAMT'!K27+'SDN SUCEAVA'!K27</f>
        <v>43425</v>
      </c>
      <c r="L27" s="40">
        <f aca="true" t="shared" si="9" ref="L27:M37">+$E27*J27</f>
        <v>0</v>
      </c>
      <c r="M27" s="40">
        <f t="shared" si="9"/>
        <v>0</v>
      </c>
      <c r="N27" s="31">
        <f>+'SDN BACAU'!N27+'SDN BARLAD'!N27+'SDN BOTOSANI'!N27+'SDN C-LUNG MOLDOVENESC'!N27+'SDN FOCSANI'!N27+'SDN GALATI'!N27+'SDN IASI'!N27+'SDN PIATRA NEAMT'!N27+'SDN SUCEAVA'!N27</f>
        <v>7625</v>
      </c>
      <c r="O27" s="31">
        <f>+'SDN BACAU'!O27+'SDN BARLAD'!O27+'SDN BOTOSANI'!O27+'SDN C-LUNG MOLDOVENESC'!O27+'SDN FOCSANI'!O27+'SDN GALATI'!O27+'SDN IASI'!O27+'SDN PIATRA NEAMT'!O27+'SDN SUCEAVA'!O27</f>
        <v>43425</v>
      </c>
      <c r="P27" s="40">
        <f aca="true" t="shared" si="10" ref="P27:Q37">+$E27*N27</f>
        <v>0</v>
      </c>
      <c r="Q27" s="40">
        <f t="shared" si="10"/>
        <v>0</v>
      </c>
      <c r="R27" s="31">
        <f>+'SDN BACAU'!R27+'SDN BARLAD'!R27+'SDN BOTOSANI'!R27+'SDN C-LUNG MOLDOVENESC'!R27+'SDN FOCSANI'!R27+'SDN GALATI'!R27+'SDN IASI'!R27+'SDN PIATRA NEAMT'!R27+'SDN SUCEAVA'!R27</f>
        <v>7625</v>
      </c>
      <c r="S27" s="31">
        <f>+'SDN BACAU'!S27+'SDN BARLAD'!S27+'SDN BOTOSANI'!S27+'SDN C-LUNG MOLDOVENESC'!S27+'SDN FOCSANI'!S27+'SDN GALATI'!S27+'SDN IASI'!S27+'SDN PIATRA NEAMT'!S27+'SDN SUCEAVA'!S27</f>
        <v>43425</v>
      </c>
      <c r="T27" s="40">
        <f aca="true" t="shared" si="11" ref="T27:U37">+$E27*R27</f>
        <v>0</v>
      </c>
      <c r="U27" s="40">
        <f t="shared" si="11"/>
        <v>0</v>
      </c>
      <c r="V27" s="39">
        <f aca="true" t="shared" si="12" ref="V27:W34">F27+J27+N27+R27</f>
        <v>30250</v>
      </c>
      <c r="W27" s="39">
        <f t="shared" si="12"/>
        <v>171450</v>
      </c>
      <c r="X27" s="30">
        <f t="shared" si="0"/>
        <v>0</v>
      </c>
      <c r="Y27" s="30">
        <f t="shared" si="0"/>
        <v>0</v>
      </c>
      <c r="AA27" s="78"/>
      <c r="AB27" s="13"/>
    </row>
    <row r="28" spans="1:28" ht="12.75">
      <c r="A28" s="29">
        <v>13</v>
      </c>
      <c r="B28" s="35" t="s">
        <v>37</v>
      </c>
      <c r="C28" s="192" t="s">
        <v>90</v>
      </c>
      <c r="D28" s="36" t="s">
        <v>11</v>
      </c>
      <c r="E28" s="73"/>
      <c r="F28" s="31">
        <f>+'SDN BACAU'!F28+'SDN BARLAD'!F28+'SDN BOTOSANI'!F28+'SDN C-LUNG MOLDOVENESC'!F28+'SDN FOCSANI'!F28+'SDN GALATI'!F28+'SDN IASI'!F28+'SDN PIATRA NEAMT'!F28+'SDN SUCEAVA'!F28</f>
        <v>1825</v>
      </c>
      <c r="G28" s="31">
        <f>+'SDN BACAU'!G28+'SDN BARLAD'!G28+'SDN BOTOSANI'!G28+'SDN C-LUNG MOLDOVENESC'!G28+'SDN FOCSANI'!G28+'SDN GALATI'!G28+'SDN IASI'!G28+'SDN PIATRA NEAMT'!G28+'SDN SUCEAVA'!G28</f>
        <v>10755</v>
      </c>
      <c r="H28" s="30">
        <f t="shared" si="8"/>
        <v>0</v>
      </c>
      <c r="I28" s="30">
        <f t="shared" si="8"/>
        <v>0</v>
      </c>
      <c r="J28" s="31">
        <f>+'SDN BACAU'!J28+'SDN BARLAD'!J28+'SDN BOTOSANI'!J28+'SDN C-LUNG MOLDOVENESC'!J28+'SDN FOCSANI'!J28+'SDN GALATI'!J28+'SDN IASI'!J28+'SDN PIATRA NEAMT'!J28+'SDN SUCEAVA'!J28</f>
        <v>2075</v>
      </c>
      <c r="K28" s="31">
        <f>+'SDN BACAU'!K28+'SDN BARLAD'!K28+'SDN BOTOSANI'!K28+'SDN C-LUNG MOLDOVENESC'!K28+'SDN FOCSANI'!K28+'SDN GALATI'!K28+'SDN IASI'!K28+'SDN PIATRA NEAMT'!K28+'SDN SUCEAVA'!K28</f>
        <v>13455</v>
      </c>
      <c r="L28" s="30">
        <f t="shared" si="9"/>
        <v>0</v>
      </c>
      <c r="M28" s="30">
        <f t="shared" si="9"/>
        <v>0</v>
      </c>
      <c r="N28" s="31">
        <f>+'SDN BACAU'!N28+'SDN BARLAD'!N28+'SDN BOTOSANI'!N28+'SDN C-LUNG MOLDOVENESC'!N28+'SDN FOCSANI'!N28+'SDN GALATI'!N28+'SDN IASI'!N28+'SDN PIATRA NEAMT'!N28+'SDN SUCEAVA'!N28</f>
        <v>2075</v>
      </c>
      <c r="O28" s="31">
        <f>+'SDN BACAU'!O28+'SDN BARLAD'!O28+'SDN BOTOSANI'!O28+'SDN C-LUNG MOLDOVENESC'!O28+'SDN FOCSANI'!O28+'SDN GALATI'!O28+'SDN IASI'!O28+'SDN PIATRA NEAMT'!O28+'SDN SUCEAVA'!O28</f>
        <v>13455</v>
      </c>
      <c r="P28" s="30">
        <f t="shared" si="10"/>
        <v>0</v>
      </c>
      <c r="Q28" s="30">
        <f t="shared" si="10"/>
        <v>0</v>
      </c>
      <c r="R28" s="31">
        <f>+'SDN BACAU'!R28+'SDN BARLAD'!R28+'SDN BOTOSANI'!R28+'SDN C-LUNG MOLDOVENESC'!R28+'SDN FOCSANI'!R28+'SDN GALATI'!R28+'SDN IASI'!R28+'SDN PIATRA NEAMT'!R28+'SDN SUCEAVA'!R28</f>
        <v>2075</v>
      </c>
      <c r="S28" s="31">
        <f>+'SDN BACAU'!S28+'SDN BARLAD'!S28+'SDN BOTOSANI'!S28+'SDN C-LUNG MOLDOVENESC'!S28+'SDN FOCSANI'!S28+'SDN GALATI'!S28+'SDN IASI'!S28+'SDN PIATRA NEAMT'!S28+'SDN SUCEAVA'!S28</f>
        <v>13455</v>
      </c>
      <c r="T28" s="30">
        <f t="shared" si="11"/>
        <v>0</v>
      </c>
      <c r="U28" s="30">
        <f t="shared" si="11"/>
        <v>0</v>
      </c>
      <c r="V28" s="39">
        <f t="shared" si="12"/>
        <v>8050</v>
      </c>
      <c r="W28" s="39">
        <f t="shared" si="12"/>
        <v>51120</v>
      </c>
      <c r="X28" s="30">
        <f t="shared" si="0"/>
        <v>0</v>
      </c>
      <c r="Y28" s="30">
        <f t="shared" si="0"/>
        <v>0</v>
      </c>
      <c r="AA28" s="78"/>
      <c r="AB28" s="13"/>
    </row>
    <row r="29" spans="1:28" ht="12.75">
      <c r="A29" s="29">
        <f aca="true" t="shared" si="13" ref="A29:A34">A28+1</f>
        <v>14</v>
      </c>
      <c r="B29" s="35" t="s">
        <v>38</v>
      </c>
      <c r="C29" s="35" t="s">
        <v>57</v>
      </c>
      <c r="D29" s="36" t="s">
        <v>73</v>
      </c>
      <c r="E29" s="73"/>
      <c r="F29" s="31">
        <f>+'SDN BACAU'!F29+'SDN BARLAD'!F29+'SDN BOTOSANI'!F29+'SDN C-LUNG MOLDOVENESC'!F29+'SDN FOCSANI'!F29+'SDN GALATI'!F29+'SDN IASI'!F29+'SDN PIATRA NEAMT'!F29+'SDN SUCEAVA'!F29</f>
        <v>22250</v>
      </c>
      <c r="G29" s="31">
        <f>+'SDN BACAU'!G29+'SDN BARLAD'!G29+'SDN BOTOSANI'!G29+'SDN C-LUNG MOLDOVENESC'!G29+'SDN FOCSANI'!G29+'SDN GALATI'!G29+'SDN IASI'!G29+'SDN PIATRA NEAMT'!G29+'SDN SUCEAVA'!G29</f>
        <v>102150</v>
      </c>
      <c r="H29" s="40">
        <f t="shared" si="8"/>
        <v>0</v>
      </c>
      <c r="I29" s="40">
        <f t="shared" si="8"/>
        <v>0</v>
      </c>
      <c r="J29" s="31">
        <f>+'SDN BACAU'!J29+'SDN BARLAD'!J29+'SDN BOTOSANI'!J29+'SDN C-LUNG MOLDOVENESC'!J29+'SDN FOCSANI'!J29+'SDN GALATI'!J29+'SDN IASI'!J29+'SDN PIATRA NEAMT'!J29+'SDN SUCEAVA'!J29</f>
        <v>23125</v>
      </c>
      <c r="K29" s="31">
        <f>+'SDN BACAU'!K29+'SDN BARLAD'!K29+'SDN BOTOSANI'!K29+'SDN C-LUNG MOLDOVENESC'!K29+'SDN FOCSANI'!K29+'SDN GALATI'!K29+'SDN IASI'!K29+'SDN PIATRA NEAMT'!K29+'SDN SUCEAVA'!K29</f>
        <v>124650</v>
      </c>
      <c r="L29" s="40">
        <f t="shared" si="9"/>
        <v>0</v>
      </c>
      <c r="M29" s="40">
        <f t="shared" si="9"/>
        <v>0</v>
      </c>
      <c r="N29" s="31">
        <f>+'SDN BACAU'!N29+'SDN BARLAD'!N29+'SDN BOTOSANI'!N29+'SDN C-LUNG MOLDOVENESC'!N29+'SDN FOCSANI'!N29+'SDN GALATI'!N29+'SDN IASI'!N29+'SDN PIATRA NEAMT'!N29+'SDN SUCEAVA'!N29</f>
        <v>23125</v>
      </c>
      <c r="O29" s="31">
        <f>+'SDN BACAU'!O29+'SDN BARLAD'!O29+'SDN BOTOSANI'!O29+'SDN C-LUNG MOLDOVENESC'!O29+'SDN FOCSANI'!O29+'SDN GALATI'!O29+'SDN IASI'!O29+'SDN PIATRA NEAMT'!O29+'SDN SUCEAVA'!O29</f>
        <v>124650</v>
      </c>
      <c r="P29" s="40">
        <f t="shared" si="10"/>
        <v>0</v>
      </c>
      <c r="Q29" s="40">
        <f t="shared" si="10"/>
        <v>0</v>
      </c>
      <c r="R29" s="31">
        <f>+'SDN BACAU'!R29+'SDN BARLAD'!R29+'SDN BOTOSANI'!R29+'SDN C-LUNG MOLDOVENESC'!R29+'SDN FOCSANI'!R29+'SDN GALATI'!R29+'SDN IASI'!R29+'SDN PIATRA NEAMT'!R29+'SDN SUCEAVA'!R29</f>
        <v>23125</v>
      </c>
      <c r="S29" s="31">
        <f>+'SDN BACAU'!S29+'SDN BARLAD'!S29+'SDN BOTOSANI'!S29+'SDN C-LUNG MOLDOVENESC'!S29+'SDN FOCSANI'!S29+'SDN GALATI'!S29+'SDN IASI'!S29+'SDN PIATRA NEAMT'!S29+'SDN SUCEAVA'!S29</f>
        <v>124650</v>
      </c>
      <c r="T29" s="40">
        <f t="shared" si="11"/>
        <v>0</v>
      </c>
      <c r="U29" s="40">
        <f t="shared" si="11"/>
        <v>0</v>
      </c>
      <c r="V29" s="39">
        <f t="shared" si="12"/>
        <v>91625</v>
      </c>
      <c r="W29" s="39">
        <f t="shared" si="12"/>
        <v>476100</v>
      </c>
      <c r="X29" s="30">
        <f t="shared" si="0"/>
        <v>0</v>
      </c>
      <c r="Y29" s="30">
        <f t="shared" si="0"/>
        <v>0</v>
      </c>
      <c r="AA29" s="78"/>
      <c r="AB29" s="13"/>
    </row>
    <row r="30" spans="1:28" ht="12.75">
      <c r="A30" s="29">
        <f t="shared" si="13"/>
        <v>15</v>
      </c>
      <c r="B30" s="35" t="s">
        <v>39</v>
      </c>
      <c r="C30" s="35" t="s">
        <v>125</v>
      </c>
      <c r="D30" s="36" t="s">
        <v>73</v>
      </c>
      <c r="E30" s="73"/>
      <c r="F30" s="31">
        <f>+'SDN BACAU'!F30+'SDN BARLAD'!F30+'SDN BOTOSANI'!F30+'SDN C-LUNG MOLDOVENESC'!F30+'SDN FOCSANI'!F30+'SDN GALATI'!F30+'SDN IASI'!F30+'SDN PIATRA NEAMT'!F30+'SDN SUCEAVA'!F30</f>
        <v>8775</v>
      </c>
      <c r="G30" s="31">
        <f>+'SDN BACAU'!G30+'SDN BARLAD'!G30+'SDN BOTOSANI'!G30+'SDN C-LUNG MOLDOVENESC'!G30+'SDN FOCSANI'!G30+'SDN GALATI'!G30+'SDN IASI'!G30+'SDN PIATRA NEAMT'!G30+'SDN SUCEAVA'!G30</f>
        <v>28125</v>
      </c>
      <c r="H30" s="40">
        <f t="shared" si="8"/>
        <v>0</v>
      </c>
      <c r="I30" s="40">
        <f t="shared" si="8"/>
        <v>0</v>
      </c>
      <c r="J30" s="31">
        <f>+'SDN BACAU'!J30+'SDN BARLAD'!J30+'SDN BOTOSANI'!J30+'SDN C-LUNG MOLDOVENESC'!J30+'SDN FOCSANI'!J30+'SDN GALATI'!J30+'SDN IASI'!J30+'SDN PIATRA NEAMT'!J30+'SDN SUCEAVA'!J30</f>
        <v>9025</v>
      </c>
      <c r="K30" s="31">
        <f>+'SDN BACAU'!K30+'SDN BARLAD'!K30+'SDN BOTOSANI'!K30+'SDN C-LUNG MOLDOVENESC'!K30+'SDN FOCSANI'!K30+'SDN GALATI'!K30+'SDN IASI'!K30+'SDN PIATRA NEAMT'!K30+'SDN SUCEAVA'!K30</f>
        <v>30825</v>
      </c>
      <c r="L30" s="40">
        <f t="shared" si="9"/>
        <v>0</v>
      </c>
      <c r="M30" s="40">
        <f t="shared" si="9"/>
        <v>0</v>
      </c>
      <c r="N30" s="31">
        <f>+'SDN BACAU'!N30+'SDN BARLAD'!N30+'SDN BOTOSANI'!N30+'SDN C-LUNG MOLDOVENESC'!N30+'SDN FOCSANI'!N30+'SDN GALATI'!N30+'SDN IASI'!N30+'SDN PIATRA NEAMT'!N30+'SDN SUCEAVA'!N30</f>
        <v>9025</v>
      </c>
      <c r="O30" s="31">
        <f>+'SDN BACAU'!O30+'SDN BARLAD'!O30+'SDN BOTOSANI'!O30+'SDN C-LUNG MOLDOVENESC'!O30+'SDN FOCSANI'!O30+'SDN GALATI'!O30+'SDN IASI'!O30+'SDN PIATRA NEAMT'!O30+'SDN SUCEAVA'!O30</f>
        <v>30825</v>
      </c>
      <c r="P30" s="40">
        <f t="shared" si="10"/>
        <v>0</v>
      </c>
      <c r="Q30" s="40">
        <f t="shared" si="10"/>
        <v>0</v>
      </c>
      <c r="R30" s="31">
        <f>+'SDN BACAU'!R30+'SDN BARLAD'!R30+'SDN BOTOSANI'!R30+'SDN C-LUNG MOLDOVENESC'!R30+'SDN FOCSANI'!R30+'SDN GALATI'!R30+'SDN IASI'!R30+'SDN PIATRA NEAMT'!R30+'SDN SUCEAVA'!R30</f>
        <v>9025</v>
      </c>
      <c r="S30" s="31">
        <f>+'SDN BACAU'!S30+'SDN BARLAD'!S30+'SDN BOTOSANI'!S30+'SDN C-LUNG MOLDOVENESC'!S30+'SDN FOCSANI'!S30+'SDN GALATI'!S30+'SDN IASI'!S30+'SDN PIATRA NEAMT'!S30+'SDN SUCEAVA'!S30</f>
        <v>30825</v>
      </c>
      <c r="T30" s="40">
        <f t="shared" si="11"/>
        <v>0</v>
      </c>
      <c r="U30" s="40">
        <f t="shared" si="11"/>
        <v>0</v>
      </c>
      <c r="V30" s="39">
        <f t="shared" si="12"/>
        <v>35850</v>
      </c>
      <c r="W30" s="39">
        <f t="shared" si="12"/>
        <v>120600</v>
      </c>
      <c r="X30" s="30">
        <f t="shared" si="0"/>
        <v>0</v>
      </c>
      <c r="Y30" s="30">
        <f t="shared" si="0"/>
        <v>0</v>
      </c>
      <c r="AA30" s="78"/>
      <c r="AB30" s="13"/>
    </row>
    <row r="31" spans="1:28" ht="12.75">
      <c r="A31" s="91">
        <f t="shared" si="13"/>
        <v>16</v>
      </c>
      <c r="B31" s="35" t="s">
        <v>40</v>
      </c>
      <c r="C31" s="193" t="s">
        <v>61</v>
      </c>
      <c r="D31" s="36" t="s">
        <v>73</v>
      </c>
      <c r="E31" s="73"/>
      <c r="F31" s="31">
        <f>+'SDN BACAU'!F31+'SDN BARLAD'!F31+'SDN BOTOSANI'!F31+'SDN C-LUNG MOLDOVENESC'!F31+'SDN FOCSANI'!F31+'SDN GALATI'!F31+'SDN IASI'!F31+'SDN PIATRA NEAMT'!F31+'SDN SUCEAVA'!F31</f>
        <v>4525</v>
      </c>
      <c r="G31" s="31">
        <f>+'SDN BACAU'!G31+'SDN BARLAD'!G31+'SDN BOTOSANI'!G31+'SDN C-LUNG MOLDOVENESC'!G31+'SDN FOCSANI'!G31+'SDN GALATI'!G31+'SDN IASI'!G31+'SDN PIATRA NEAMT'!G31+'SDN SUCEAVA'!G31</f>
        <v>15075</v>
      </c>
      <c r="H31" s="30">
        <f t="shared" si="8"/>
        <v>0</v>
      </c>
      <c r="I31" s="30">
        <f t="shared" si="8"/>
        <v>0</v>
      </c>
      <c r="J31" s="31">
        <f>+'SDN BACAU'!J31+'SDN BARLAD'!J31+'SDN BOTOSANI'!J31+'SDN C-LUNG MOLDOVENESC'!J31+'SDN FOCSANI'!J31+'SDN GALATI'!J31+'SDN IASI'!J31+'SDN PIATRA NEAMT'!J31+'SDN SUCEAVA'!J31</f>
        <v>4775</v>
      </c>
      <c r="K31" s="31">
        <f>+'SDN BACAU'!K31+'SDN BARLAD'!K31+'SDN BOTOSANI'!K31+'SDN C-LUNG MOLDOVENESC'!K31+'SDN FOCSANI'!K31+'SDN GALATI'!K31+'SDN IASI'!K31+'SDN PIATRA NEAMT'!K31+'SDN SUCEAVA'!K31</f>
        <v>19575</v>
      </c>
      <c r="L31" s="30">
        <f t="shared" si="9"/>
        <v>0</v>
      </c>
      <c r="M31" s="30">
        <f t="shared" si="9"/>
        <v>0</v>
      </c>
      <c r="N31" s="31">
        <f>+'SDN BACAU'!N31+'SDN BARLAD'!N31+'SDN BOTOSANI'!N31+'SDN C-LUNG MOLDOVENESC'!N31+'SDN FOCSANI'!N31+'SDN GALATI'!N31+'SDN IASI'!N31+'SDN PIATRA NEAMT'!N31+'SDN SUCEAVA'!N31</f>
        <v>4775</v>
      </c>
      <c r="O31" s="31">
        <f>+'SDN BACAU'!O31+'SDN BARLAD'!O31+'SDN BOTOSANI'!O31+'SDN C-LUNG MOLDOVENESC'!O31+'SDN FOCSANI'!O31+'SDN GALATI'!O31+'SDN IASI'!O31+'SDN PIATRA NEAMT'!O31+'SDN SUCEAVA'!O31</f>
        <v>19575</v>
      </c>
      <c r="P31" s="30">
        <f t="shared" si="10"/>
        <v>0</v>
      </c>
      <c r="Q31" s="30">
        <f t="shared" si="10"/>
        <v>0</v>
      </c>
      <c r="R31" s="31">
        <f>+'SDN BACAU'!R31+'SDN BARLAD'!R31+'SDN BOTOSANI'!R31+'SDN C-LUNG MOLDOVENESC'!R31+'SDN FOCSANI'!R31+'SDN GALATI'!R31+'SDN IASI'!R31+'SDN PIATRA NEAMT'!R31+'SDN SUCEAVA'!R31</f>
        <v>4775</v>
      </c>
      <c r="S31" s="31">
        <f>+'SDN BACAU'!S31+'SDN BARLAD'!S31+'SDN BOTOSANI'!S31+'SDN C-LUNG MOLDOVENESC'!S31+'SDN FOCSANI'!S31+'SDN GALATI'!S31+'SDN IASI'!S31+'SDN PIATRA NEAMT'!S31+'SDN SUCEAVA'!S31</f>
        <v>19575</v>
      </c>
      <c r="T31" s="30">
        <f t="shared" si="11"/>
        <v>0</v>
      </c>
      <c r="U31" s="30">
        <f t="shared" si="11"/>
        <v>0</v>
      </c>
      <c r="V31" s="39">
        <f t="shared" si="12"/>
        <v>18850</v>
      </c>
      <c r="W31" s="39">
        <f t="shared" si="12"/>
        <v>73800</v>
      </c>
      <c r="X31" s="30">
        <f t="shared" si="0"/>
        <v>0</v>
      </c>
      <c r="Y31" s="30">
        <f t="shared" si="0"/>
        <v>0</v>
      </c>
      <c r="AA31" s="78"/>
      <c r="AB31" s="13"/>
    </row>
    <row r="32" spans="1:28" ht="12.75">
      <c r="A32" s="91">
        <f t="shared" si="13"/>
        <v>17</v>
      </c>
      <c r="B32" s="35" t="s">
        <v>41</v>
      </c>
      <c r="C32" s="193" t="s">
        <v>62</v>
      </c>
      <c r="D32" s="36" t="s">
        <v>11</v>
      </c>
      <c r="E32" s="73"/>
      <c r="F32" s="31">
        <f>+'SDN BACAU'!F32+'SDN BARLAD'!F32+'SDN BOTOSANI'!F32+'SDN C-LUNG MOLDOVENESC'!F32+'SDN FOCSANI'!F32+'SDN GALATI'!F32+'SDN IASI'!F32+'SDN PIATRA NEAMT'!F32+'SDN SUCEAVA'!F32</f>
        <v>105</v>
      </c>
      <c r="G32" s="31">
        <f>+'SDN BACAU'!G32+'SDN BARLAD'!G32+'SDN BOTOSANI'!G32+'SDN C-LUNG MOLDOVENESC'!G32+'SDN FOCSANI'!G32+'SDN GALATI'!G32+'SDN IASI'!G32+'SDN PIATRA NEAMT'!G32+'SDN SUCEAVA'!G32</f>
        <v>632</v>
      </c>
      <c r="H32" s="30">
        <f t="shared" si="8"/>
        <v>0</v>
      </c>
      <c r="I32" s="30">
        <f t="shared" si="8"/>
        <v>0</v>
      </c>
      <c r="J32" s="31">
        <f>+'SDN BACAU'!J32+'SDN BARLAD'!J32+'SDN BOTOSANI'!J32+'SDN C-LUNG MOLDOVENESC'!J32+'SDN FOCSANI'!J32+'SDN GALATI'!J32+'SDN IASI'!J32+'SDN PIATRA NEAMT'!J32+'SDN SUCEAVA'!J32</f>
        <v>155</v>
      </c>
      <c r="K32" s="31">
        <f>+'SDN BACAU'!K32+'SDN BARLAD'!K32+'SDN BOTOSANI'!K32+'SDN C-LUNG MOLDOVENESC'!K32+'SDN FOCSANI'!K32+'SDN GALATI'!K32+'SDN IASI'!K32+'SDN PIATRA NEAMT'!K32+'SDN SUCEAVA'!K32</f>
        <v>857</v>
      </c>
      <c r="L32" s="30">
        <f t="shared" si="9"/>
        <v>0</v>
      </c>
      <c r="M32" s="30">
        <f t="shared" si="9"/>
        <v>0</v>
      </c>
      <c r="N32" s="31">
        <f>+'SDN BACAU'!N32+'SDN BARLAD'!N32+'SDN BOTOSANI'!N32+'SDN C-LUNG MOLDOVENESC'!N32+'SDN FOCSANI'!N32+'SDN GALATI'!N32+'SDN IASI'!N32+'SDN PIATRA NEAMT'!N32+'SDN SUCEAVA'!N32</f>
        <v>155</v>
      </c>
      <c r="O32" s="31">
        <f>+'SDN BACAU'!O32+'SDN BARLAD'!O32+'SDN BOTOSANI'!O32+'SDN C-LUNG MOLDOVENESC'!O32+'SDN FOCSANI'!O32+'SDN GALATI'!O32+'SDN IASI'!O32+'SDN PIATRA NEAMT'!O32+'SDN SUCEAVA'!O32</f>
        <v>857</v>
      </c>
      <c r="P32" s="30">
        <f t="shared" si="10"/>
        <v>0</v>
      </c>
      <c r="Q32" s="30">
        <f t="shared" si="10"/>
        <v>0</v>
      </c>
      <c r="R32" s="31">
        <f>+'SDN BACAU'!R32+'SDN BARLAD'!R32+'SDN BOTOSANI'!R32+'SDN C-LUNG MOLDOVENESC'!R32+'SDN FOCSANI'!R32+'SDN GALATI'!R32+'SDN IASI'!R32+'SDN PIATRA NEAMT'!R32+'SDN SUCEAVA'!R32</f>
        <v>155</v>
      </c>
      <c r="S32" s="31">
        <f>+'SDN BACAU'!S32+'SDN BARLAD'!S32+'SDN BOTOSANI'!S32+'SDN C-LUNG MOLDOVENESC'!S32+'SDN FOCSANI'!S32+'SDN GALATI'!S32+'SDN IASI'!S32+'SDN PIATRA NEAMT'!S32+'SDN SUCEAVA'!S32</f>
        <v>857</v>
      </c>
      <c r="T32" s="30">
        <f t="shared" si="11"/>
        <v>0</v>
      </c>
      <c r="U32" s="30">
        <f t="shared" si="11"/>
        <v>0</v>
      </c>
      <c r="V32" s="39">
        <f t="shared" si="12"/>
        <v>570</v>
      </c>
      <c r="W32" s="39">
        <f t="shared" si="12"/>
        <v>3203</v>
      </c>
      <c r="X32" s="30">
        <f t="shared" si="0"/>
        <v>0</v>
      </c>
      <c r="Y32" s="30">
        <f t="shared" si="0"/>
        <v>0</v>
      </c>
      <c r="AA32" s="78"/>
      <c r="AB32" s="13"/>
    </row>
    <row r="33" spans="1:28" ht="12.75">
      <c r="A33" s="91">
        <f t="shared" si="13"/>
        <v>18</v>
      </c>
      <c r="B33" s="35" t="s">
        <v>42</v>
      </c>
      <c r="C33" s="193" t="s">
        <v>63</v>
      </c>
      <c r="D33" s="36" t="s">
        <v>11</v>
      </c>
      <c r="E33" s="73"/>
      <c r="F33" s="31">
        <f>+'SDN BACAU'!F33+'SDN BARLAD'!F33+'SDN BOTOSANI'!F33+'SDN C-LUNG MOLDOVENESC'!F33+'SDN FOCSANI'!F33+'SDN GALATI'!F33+'SDN IASI'!F33+'SDN PIATRA NEAMT'!F33+'SDN SUCEAVA'!F33</f>
        <v>1385</v>
      </c>
      <c r="G33" s="31">
        <f>+'SDN BACAU'!G33+'SDN BARLAD'!G33+'SDN BOTOSANI'!G33+'SDN C-LUNG MOLDOVENESC'!G33+'SDN FOCSANI'!G33+'SDN GALATI'!G33+'SDN IASI'!G33+'SDN PIATRA NEAMT'!G33+'SDN SUCEAVA'!G33</f>
        <v>7092</v>
      </c>
      <c r="H33" s="40">
        <f t="shared" si="8"/>
        <v>0</v>
      </c>
      <c r="I33" s="40">
        <f t="shared" si="8"/>
        <v>0</v>
      </c>
      <c r="J33" s="31">
        <f>+'SDN BACAU'!J33+'SDN BARLAD'!J33+'SDN BOTOSANI'!J33+'SDN C-LUNG MOLDOVENESC'!J33+'SDN FOCSANI'!J33+'SDN GALATI'!J33+'SDN IASI'!J33+'SDN PIATRA NEAMT'!J33+'SDN SUCEAVA'!J33</f>
        <v>1435</v>
      </c>
      <c r="K33" s="31">
        <f>+'SDN BACAU'!K33+'SDN BARLAD'!K33+'SDN BOTOSANI'!K33+'SDN C-LUNG MOLDOVENESC'!K33+'SDN FOCSANI'!K33+'SDN GALATI'!K33+'SDN IASI'!K33+'SDN PIATRA NEAMT'!K33+'SDN SUCEAVA'!K33</f>
        <v>7317</v>
      </c>
      <c r="L33" s="40">
        <f t="shared" si="9"/>
        <v>0</v>
      </c>
      <c r="M33" s="40">
        <f t="shared" si="9"/>
        <v>0</v>
      </c>
      <c r="N33" s="31">
        <f>+'SDN BACAU'!N33+'SDN BARLAD'!N33+'SDN BOTOSANI'!N33+'SDN C-LUNG MOLDOVENESC'!N33+'SDN FOCSANI'!N33+'SDN GALATI'!N33+'SDN IASI'!N33+'SDN PIATRA NEAMT'!N33+'SDN SUCEAVA'!N33</f>
        <v>1435</v>
      </c>
      <c r="O33" s="31">
        <f>+'SDN BACAU'!O33+'SDN BARLAD'!O33+'SDN BOTOSANI'!O33+'SDN C-LUNG MOLDOVENESC'!O33+'SDN FOCSANI'!O33+'SDN GALATI'!O33+'SDN IASI'!O33+'SDN PIATRA NEAMT'!O33+'SDN SUCEAVA'!O33</f>
        <v>7317</v>
      </c>
      <c r="P33" s="40">
        <f t="shared" si="10"/>
        <v>0</v>
      </c>
      <c r="Q33" s="40">
        <f t="shared" si="10"/>
        <v>0</v>
      </c>
      <c r="R33" s="31">
        <f>+'SDN BACAU'!R33+'SDN BARLAD'!R33+'SDN BOTOSANI'!R33+'SDN C-LUNG MOLDOVENESC'!R33+'SDN FOCSANI'!R33+'SDN GALATI'!R33+'SDN IASI'!R33+'SDN PIATRA NEAMT'!R33+'SDN SUCEAVA'!R33</f>
        <v>1435</v>
      </c>
      <c r="S33" s="31">
        <f>+'SDN BACAU'!S33+'SDN BARLAD'!S33+'SDN BOTOSANI'!S33+'SDN C-LUNG MOLDOVENESC'!S33+'SDN FOCSANI'!S33+'SDN GALATI'!S33+'SDN IASI'!S33+'SDN PIATRA NEAMT'!S33+'SDN SUCEAVA'!S33</f>
        <v>7317</v>
      </c>
      <c r="T33" s="40">
        <f t="shared" si="11"/>
        <v>0</v>
      </c>
      <c r="U33" s="40">
        <f t="shared" si="11"/>
        <v>0</v>
      </c>
      <c r="V33" s="39">
        <f t="shared" si="12"/>
        <v>5690</v>
      </c>
      <c r="W33" s="39">
        <f t="shared" si="12"/>
        <v>29043</v>
      </c>
      <c r="X33" s="30">
        <f t="shared" si="0"/>
        <v>0</v>
      </c>
      <c r="Y33" s="30">
        <f t="shared" si="0"/>
        <v>0</v>
      </c>
      <c r="AA33" s="78"/>
      <c r="AB33" s="13"/>
    </row>
    <row r="34" spans="1:28" ht="12.75">
      <c r="A34" s="29">
        <f t="shared" si="13"/>
        <v>19</v>
      </c>
      <c r="B34" s="35" t="s">
        <v>43</v>
      </c>
      <c r="C34" s="35" t="s">
        <v>56</v>
      </c>
      <c r="D34" s="36" t="s">
        <v>11</v>
      </c>
      <c r="E34" s="73"/>
      <c r="F34" s="31">
        <f>+'SDN BACAU'!F34+'SDN BARLAD'!F34+'SDN BOTOSANI'!F34+'SDN C-LUNG MOLDOVENESC'!F34+'SDN FOCSANI'!F34+'SDN GALATI'!F34+'SDN IASI'!F34+'SDN PIATRA NEAMT'!F34+'SDN SUCEAVA'!F34</f>
        <v>13500</v>
      </c>
      <c r="G34" s="31">
        <f>+'SDN BACAU'!G34+'SDN BARLAD'!G34+'SDN BOTOSANI'!G34+'SDN C-LUNG MOLDOVENESC'!G34+'SDN FOCSANI'!G34+'SDN GALATI'!G34+'SDN IASI'!G34+'SDN PIATRA NEAMT'!G34+'SDN SUCEAVA'!G34</f>
        <v>38250</v>
      </c>
      <c r="H34" s="30">
        <f t="shared" si="8"/>
        <v>0</v>
      </c>
      <c r="I34" s="30">
        <f t="shared" si="8"/>
        <v>0</v>
      </c>
      <c r="J34" s="31">
        <f>+'SDN BACAU'!J34+'SDN BARLAD'!J34+'SDN BOTOSANI'!J34+'SDN C-LUNG MOLDOVENESC'!J34+'SDN FOCSANI'!J34+'SDN GALATI'!J34+'SDN IASI'!J34+'SDN PIATRA NEAMT'!J34+'SDN SUCEAVA'!J34</f>
        <v>14250</v>
      </c>
      <c r="K34" s="31">
        <f>+'SDN BACAU'!K34+'SDN BARLAD'!K34+'SDN BOTOSANI'!K34+'SDN C-LUNG MOLDOVENESC'!K34+'SDN FOCSANI'!K34+'SDN GALATI'!K34+'SDN IASI'!K34+'SDN PIATRA NEAMT'!K34+'SDN SUCEAVA'!K34</f>
        <v>40950</v>
      </c>
      <c r="L34" s="30">
        <f t="shared" si="9"/>
        <v>0</v>
      </c>
      <c r="M34" s="30">
        <f t="shared" si="9"/>
        <v>0</v>
      </c>
      <c r="N34" s="31">
        <f>+'SDN BACAU'!N34+'SDN BARLAD'!N34+'SDN BOTOSANI'!N34+'SDN C-LUNG MOLDOVENESC'!N34+'SDN FOCSANI'!N34+'SDN GALATI'!N34+'SDN IASI'!N34+'SDN PIATRA NEAMT'!N34+'SDN SUCEAVA'!N34</f>
        <v>14250</v>
      </c>
      <c r="O34" s="31">
        <f>+'SDN BACAU'!O34+'SDN BARLAD'!O34+'SDN BOTOSANI'!O34+'SDN C-LUNG MOLDOVENESC'!O34+'SDN FOCSANI'!O34+'SDN GALATI'!O34+'SDN IASI'!O34+'SDN PIATRA NEAMT'!O34+'SDN SUCEAVA'!O34</f>
        <v>40950</v>
      </c>
      <c r="P34" s="30">
        <f t="shared" si="10"/>
        <v>0</v>
      </c>
      <c r="Q34" s="30">
        <f t="shared" si="10"/>
        <v>0</v>
      </c>
      <c r="R34" s="31">
        <f>+'SDN BACAU'!R34+'SDN BARLAD'!R34+'SDN BOTOSANI'!R34+'SDN C-LUNG MOLDOVENESC'!R34+'SDN FOCSANI'!R34+'SDN GALATI'!R34+'SDN IASI'!R34+'SDN PIATRA NEAMT'!R34+'SDN SUCEAVA'!R34</f>
        <v>14250</v>
      </c>
      <c r="S34" s="31">
        <f>+'SDN BACAU'!S34+'SDN BARLAD'!S34+'SDN BOTOSANI'!S34+'SDN C-LUNG MOLDOVENESC'!S34+'SDN FOCSANI'!S34+'SDN GALATI'!S34+'SDN IASI'!S34+'SDN PIATRA NEAMT'!S34+'SDN SUCEAVA'!S34</f>
        <v>40950</v>
      </c>
      <c r="T34" s="30">
        <f t="shared" si="11"/>
        <v>0</v>
      </c>
      <c r="U34" s="30">
        <f t="shared" si="11"/>
        <v>0</v>
      </c>
      <c r="V34" s="39">
        <f t="shared" si="12"/>
        <v>56250</v>
      </c>
      <c r="W34" s="39">
        <f t="shared" si="12"/>
        <v>161100</v>
      </c>
      <c r="X34" s="30">
        <f t="shared" si="0"/>
        <v>0</v>
      </c>
      <c r="Y34" s="30">
        <f t="shared" si="0"/>
        <v>0</v>
      </c>
      <c r="AA34" s="78"/>
      <c r="AB34" s="13"/>
    </row>
    <row r="35" spans="1:28" ht="12.75">
      <c r="A35" s="93"/>
      <c r="B35" s="94" t="s">
        <v>25</v>
      </c>
      <c r="C35" s="95" t="s">
        <v>23</v>
      </c>
      <c r="D35" s="74"/>
      <c r="E35" s="73"/>
      <c r="F35" s="31"/>
      <c r="G35" s="31"/>
      <c r="H35" s="40">
        <f>SUM(H36:H37)</f>
        <v>0</v>
      </c>
      <c r="I35" s="40">
        <f>SUM(I36:I37)</f>
        <v>0</v>
      </c>
      <c r="J35" s="31"/>
      <c r="K35" s="31"/>
      <c r="L35" s="40">
        <f>SUM(L36:L37)</f>
        <v>0</v>
      </c>
      <c r="M35" s="40">
        <f>SUM(M36:M37)</f>
        <v>0</v>
      </c>
      <c r="N35" s="31"/>
      <c r="O35" s="31"/>
      <c r="P35" s="40">
        <f>SUM(P36:P37)</f>
        <v>0</v>
      </c>
      <c r="Q35" s="40">
        <f>SUM(Q36:Q37)</f>
        <v>0</v>
      </c>
      <c r="R35" s="31"/>
      <c r="S35" s="31"/>
      <c r="T35" s="40">
        <f>SUM(T36:T37)</f>
        <v>0</v>
      </c>
      <c r="U35" s="40">
        <f>SUM(U36:U37)</f>
        <v>0</v>
      </c>
      <c r="V35" s="39"/>
      <c r="W35" s="39"/>
      <c r="X35" s="30">
        <f t="shared" si="0"/>
        <v>0</v>
      </c>
      <c r="Y35" s="30">
        <f t="shared" si="0"/>
        <v>0</v>
      </c>
      <c r="AA35" s="80"/>
      <c r="AB35" s="13"/>
    </row>
    <row r="36" spans="1:28" ht="12.75">
      <c r="A36" s="29">
        <f>1+A34</f>
        <v>20</v>
      </c>
      <c r="B36" s="35" t="s">
        <v>44</v>
      </c>
      <c r="C36" s="35" t="s">
        <v>14</v>
      </c>
      <c r="D36" s="36" t="s">
        <v>11</v>
      </c>
      <c r="E36" s="73"/>
      <c r="F36" s="31"/>
      <c r="G36" s="31"/>
      <c r="H36" s="40">
        <f>+$E36*F36</f>
        <v>0</v>
      </c>
      <c r="I36" s="40">
        <f>+$E36*G36</f>
        <v>0</v>
      </c>
      <c r="J36" s="31"/>
      <c r="K36" s="31"/>
      <c r="L36" s="40">
        <f t="shared" si="9"/>
        <v>0</v>
      </c>
      <c r="M36" s="40">
        <f t="shared" si="9"/>
        <v>0</v>
      </c>
      <c r="N36" s="31"/>
      <c r="O36" s="31"/>
      <c r="P36" s="40">
        <f t="shared" si="10"/>
        <v>0</v>
      </c>
      <c r="Q36" s="40">
        <f t="shared" si="10"/>
        <v>0</v>
      </c>
      <c r="R36" s="31"/>
      <c r="S36" s="31"/>
      <c r="T36" s="40">
        <f t="shared" si="11"/>
        <v>0</v>
      </c>
      <c r="U36" s="40">
        <f t="shared" si="11"/>
        <v>0</v>
      </c>
      <c r="V36" s="39"/>
      <c r="W36" s="39"/>
      <c r="X36" s="30">
        <f t="shared" si="0"/>
        <v>0</v>
      </c>
      <c r="Y36" s="30">
        <f t="shared" si="0"/>
        <v>0</v>
      </c>
      <c r="AA36" s="78"/>
      <c r="AB36" s="13"/>
    </row>
    <row r="37" spans="1:28" ht="12.75">
      <c r="A37" s="91">
        <v>21</v>
      </c>
      <c r="B37" s="35" t="s">
        <v>45</v>
      </c>
      <c r="C37" s="35" t="s">
        <v>24</v>
      </c>
      <c r="D37" s="36" t="s">
        <v>73</v>
      </c>
      <c r="E37" s="73"/>
      <c r="F37" s="31"/>
      <c r="G37" s="31"/>
      <c r="H37" s="40">
        <f>+$E37*F37</f>
        <v>0</v>
      </c>
      <c r="I37" s="40">
        <f>+$E37*G37</f>
        <v>0</v>
      </c>
      <c r="J37" s="31"/>
      <c r="K37" s="31"/>
      <c r="L37" s="40">
        <f t="shared" si="9"/>
        <v>0</v>
      </c>
      <c r="M37" s="40">
        <f t="shared" si="9"/>
        <v>0</v>
      </c>
      <c r="N37" s="31"/>
      <c r="O37" s="31"/>
      <c r="P37" s="40">
        <f t="shared" si="10"/>
        <v>0</v>
      </c>
      <c r="Q37" s="40">
        <f t="shared" si="10"/>
        <v>0</v>
      </c>
      <c r="R37" s="31"/>
      <c r="S37" s="31"/>
      <c r="T37" s="40">
        <f t="shared" si="11"/>
        <v>0</v>
      </c>
      <c r="U37" s="40">
        <f t="shared" si="11"/>
        <v>0</v>
      </c>
      <c r="V37" s="39"/>
      <c r="W37" s="39"/>
      <c r="X37" s="30">
        <f t="shared" si="0"/>
        <v>0</v>
      </c>
      <c r="Y37" s="30">
        <f t="shared" si="0"/>
        <v>0</v>
      </c>
      <c r="AA37" s="78"/>
      <c r="AB37" s="13"/>
    </row>
    <row r="38" spans="1:28" ht="12.75">
      <c r="A38" s="97"/>
      <c r="B38" s="7" t="s">
        <v>15</v>
      </c>
      <c r="C38" s="95" t="s">
        <v>64</v>
      </c>
      <c r="D38" s="75"/>
      <c r="E38" s="73"/>
      <c r="F38" s="31"/>
      <c r="G38" s="31"/>
      <c r="H38" s="40">
        <f>SUM(H39:H43)</f>
        <v>0</v>
      </c>
      <c r="I38" s="40">
        <f>SUM(I39:I43)</f>
        <v>0</v>
      </c>
      <c r="J38" s="31"/>
      <c r="K38" s="31"/>
      <c r="L38" s="40">
        <f>SUM(L39:L43)</f>
        <v>0</v>
      </c>
      <c r="M38" s="40">
        <f>SUM(M39:M43)</f>
        <v>0</v>
      </c>
      <c r="N38" s="31"/>
      <c r="O38" s="31"/>
      <c r="P38" s="40">
        <f>SUM(P39:P43)</f>
        <v>0</v>
      </c>
      <c r="Q38" s="40">
        <f>SUM(Q39:Q43)</f>
        <v>0</v>
      </c>
      <c r="R38" s="31"/>
      <c r="S38" s="31"/>
      <c r="T38" s="40">
        <f>SUM(T39:T43)</f>
        <v>0</v>
      </c>
      <c r="U38" s="40">
        <f>SUM(U39:U43)</f>
        <v>0</v>
      </c>
      <c r="V38" s="39"/>
      <c r="W38" s="39"/>
      <c r="X38" s="30">
        <f t="shared" si="0"/>
        <v>0</v>
      </c>
      <c r="Y38" s="30">
        <f t="shared" si="0"/>
        <v>0</v>
      </c>
      <c r="AA38" s="81"/>
      <c r="AB38" s="13"/>
    </row>
    <row r="39" spans="1:28" ht="12.75">
      <c r="A39" s="91">
        <v>22</v>
      </c>
      <c r="B39" s="35" t="s">
        <v>46</v>
      </c>
      <c r="C39" s="35" t="s">
        <v>194</v>
      </c>
      <c r="D39" s="36" t="s">
        <v>17</v>
      </c>
      <c r="E39" s="73"/>
      <c r="F39" s="31">
        <f>+'SDN BACAU'!F39+'SDN BARLAD'!F39+'SDN BOTOSANI'!F39+'SDN C-LUNG MOLDOVENESC'!F39+'SDN FOCSANI'!F39+'SDN GALATI'!F39+'SDN IASI'!F39+'SDN PIATRA NEAMT'!F39+'SDN SUCEAVA'!F39</f>
        <v>1300</v>
      </c>
      <c r="G39" s="31">
        <f>+'SDN BACAU'!G39+'SDN BARLAD'!G39+'SDN BOTOSANI'!G39+'SDN C-LUNG MOLDOVENESC'!G39+'SDN FOCSANI'!G39+'SDN GALATI'!G39+'SDN IASI'!G39+'SDN PIATRA NEAMT'!G39+'SDN SUCEAVA'!G39</f>
        <v>2835</v>
      </c>
      <c r="H39" s="30">
        <f aca="true" t="shared" si="14" ref="H39:I43">+$E39*F39</f>
        <v>0</v>
      </c>
      <c r="I39" s="30">
        <f t="shared" si="14"/>
        <v>0</v>
      </c>
      <c r="J39" s="31">
        <f>+'SDN BACAU'!J39+'SDN BARLAD'!J39+'SDN BOTOSANI'!J39+'SDN C-LUNG MOLDOVENESC'!J39+'SDN FOCSANI'!J39+'SDN GALATI'!J39+'SDN IASI'!J39+'SDN PIATRA NEAMT'!J39+'SDN SUCEAVA'!J39</f>
        <v>1300</v>
      </c>
      <c r="K39" s="31">
        <f>+'SDN BACAU'!K39+'SDN BARLAD'!K39+'SDN BOTOSANI'!K39+'SDN C-LUNG MOLDOVENESC'!K39+'SDN FOCSANI'!K39+'SDN GALATI'!K39+'SDN IASI'!K39+'SDN PIATRA NEAMT'!K39+'SDN SUCEAVA'!K39</f>
        <v>2835</v>
      </c>
      <c r="L39" s="30">
        <f aca="true" t="shared" si="15" ref="L39:M46">+$E39*J39</f>
        <v>0</v>
      </c>
      <c r="M39" s="30">
        <f t="shared" si="15"/>
        <v>0</v>
      </c>
      <c r="N39" s="31">
        <f>+'SDN BACAU'!N39+'SDN BARLAD'!N39+'SDN BOTOSANI'!N39+'SDN C-LUNG MOLDOVENESC'!N39+'SDN FOCSANI'!N39+'SDN GALATI'!N39+'SDN IASI'!N39+'SDN PIATRA NEAMT'!N39+'SDN SUCEAVA'!N39</f>
        <v>1300</v>
      </c>
      <c r="O39" s="31">
        <f>+'SDN BACAU'!O39+'SDN BARLAD'!O39+'SDN BOTOSANI'!O39+'SDN C-LUNG MOLDOVENESC'!O39+'SDN FOCSANI'!O39+'SDN GALATI'!O39+'SDN IASI'!O39+'SDN PIATRA NEAMT'!O39+'SDN SUCEAVA'!O39</f>
        <v>2835</v>
      </c>
      <c r="P39" s="30">
        <f aca="true" t="shared" si="16" ref="P39:Q46">+$E39*N39</f>
        <v>0</v>
      </c>
      <c r="Q39" s="30">
        <f t="shared" si="16"/>
        <v>0</v>
      </c>
      <c r="R39" s="31">
        <f>+'SDN BACAU'!R39+'SDN BARLAD'!R39+'SDN BOTOSANI'!R39+'SDN C-LUNG MOLDOVENESC'!R39+'SDN FOCSANI'!R39+'SDN GALATI'!R39+'SDN IASI'!R39+'SDN PIATRA NEAMT'!R39+'SDN SUCEAVA'!R39</f>
        <v>1300</v>
      </c>
      <c r="S39" s="31">
        <f>+'SDN BACAU'!S39+'SDN BARLAD'!S39+'SDN BOTOSANI'!S39+'SDN C-LUNG MOLDOVENESC'!S39+'SDN FOCSANI'!S39+'SDN GALATI'!S39+'SDN IASI'!S39+'SDN PIATRA NEAMT'!S39+'SDN SUCEAVA'!S39</f>
        <v>2835</v>
      </c>
      <c r="T39" s="30">
        <f aca="true" t="shared" si="17" ref="T39:U46">+$E39*R39</f>
        <v>0</v>
      </c>
      <c r="U39" s="30">
        <f t="shared" si="17"/>
        <v>0</v>
      </c>
      <c r="V39" s="39">
        <f aca="true" t="shared" si="18" ref="V39:W43">F39+J39+N39+R39</f>
        <v>5200</v>
      </c>
      <c r="W39" s="39">
        <f t="shared" si="18"/>
        <v>11340</v>
      </c>
      <c r="X39" s="30">
        <f t="shared" si="0"/>
        <v>0</v>
      </c>
      <c r="Y39" s="30">
        <f t="shared" si="0"/>
        <v>0</v>
      </c>
      <c r="AA39" s="78"/>
      <c r="AB39" s="13"/>
    </row>
    <row r="40" spans="1:28" ht="12.75">
      <c r="A40" s="91">
        <f>A39+1</f>
        <v>23</v>
      </c>
      <c r="B40" s="35" t="s">
        <v>47</v>
      </c>
      <c r="C40" s="35" t="s">
        <v>195</v>
      </c>
      <c r="D40" s="36" t="s">
        <v>17</v>
      </c>
      <c r="E40" s="73"/>
      <c r="F40" s="31">
        <f>+'SDN BACAU'!F40+'SDN BARLAD'!F40+'SDN BOTOSANI'!F40+'SDN C-LUNG MOLDOVENESC'!F40+'SDN FOCSANI'!F40+'SDN GALATI'!F40+'SDN IASI'!F40+'SDN PIATRA NEAMT'!F40+'SDN SUCEAVA'!F40</f>
        <v>2625</v>
      </c>
      <c r="G40" s="31">
        <f>+'SDN BACAU'!G40+'SDN BARLAD'!G40+'SDN BOTOSANI'!G40+'SDN C-LUNG MOLDOVENESC'!G40+'SDN FOCSANI'!G40+'SDN GALATI'!G40+'SDN IASI'!G40+'SDN PIATRA NEAMT'!G40+'SDN SUCEAVA'!G40</f>
        <v>7560</v>
      </c>
      <c r="H40" s="30">
        <f t="shared" si="14"/>
        <v>0</v>
      </c>
      <c r="I40" s="30">
        <f t="shared" si="14"/>
        <v>0</v>
      </c>
      <c r="J40" s="31">
        <f>+'SDN BACAU'!J40+'SDN BARLAD'!J40+'SDN BOTOSANI'!J40+'SDN C-LUNG MOLDOVENESC'!J40+'SDN FOCSANI'!J40+'SDN GALATI'!J40+'SDN IASI'!J40+'SDN PIATRA NEAMT'!J40+'SDN SUCEAVA'!J40</f>
        <v>2625</v>
      </c>
      <c r="K40" s="31">
        <f>+'SDN BACAU'!K40+'SDN BARLAD'!K40+'SDN BOTOSANI'!K40+'SDN C-LUNG MOLDOVENESC'!K40+'SDN FOCSANI'!K40+'SDN GALATI'!K40+'SDN IASI'!K40+'SDN PIATRA NEAMT'!K40+'SDN SUCEAVA'!K40</f>
        <v>7560</v>
      </c>
      <c r="L40" s="30">
        <f t="shared" si="15"/>
        <v>0</v>
      </c>
      <c r="M40" s="30">
        <f t="shared" si="15"/>
        <v>0</v>
      </c>
      <c r="N40" s="31">
        <f>+'SDN BACAU'!N40+'SDN BARLAD'!N40+'SDN BOTOSANI'!N40+'SDN C-LUNG MOLDOVENESC'!N40+'SDN FOCSANI'!N40+'SDN GALATI'!N40+'SDN IASI'!N40+'SDN PIATRA NEAMT'!N40+'SDN SUCEAVA'!N40</f>
        <v>2625</v>
      </c>
      <c r="O40" s="31">
        <f>+'SDN BACAU'!O40+'SDN BARLAD'!O40+'SDN BOTOSANI'!O40+'SDN C-LUNG MOLDOVENESC'!O40+'SDN FOCSANI'!O40+'SDN GALATI'!O40+'SDN IASI'!O40+'SDN PIATRA NEAMT'!O40+'SDN SUCEAVA'!O40</f>
        <v>7560</v>
      </c>
      <c r="P40" s="30">
        <f t="shared" si="16"/>
        <v>0</v>
      </c>
      <c r="Q40" s="30">
        <f t="shared" si="16"/>
        <v>0</v>
      </c>
      <c r="R40" s="31">
        <f>+'SDN BACAU'!R40+'SDN BARLAD'!R40+'SDN BOTOSANI'!R40+'SDN C-LUNG MOLDOVENESC'!R40+'SDN FOCSANI'!R40+'SDN GALATI'!R40+'SDN IASI'!R40+'SDN PIATRA NEAMT'!R40+'SDN SUCEAVA'!R40</f>
        <v>2625</v>
      </c>
      <c r="S40" s="31">
        <f>+'SDN BACAU'!S40+'SDN BARLAD'!S40+'SDN BOTOSANI'!S40+'SDN C-LUNG MOLDOVENESC'!S40+'SDN FOCSANI'!S40+'SDN GALATI'!S40+'SDN IASI'!S40+'SDN PIATRA NEAMT'!S40+'SDN SUCEAVA'!S40</f>
        <v>7560</v>
      </c>
      <c r="T40" s="30">
        <f t="shared" si="17"/>
        <v>0</v>
      </c>
      <c r="U40" s="30">
        <f t="shared" si="17"/>
        <v>0</v>
      </c>
      <c r="V40" s="39">
        <f t="shared" si="18"/>
        <v>10500</v>
      </c>
      <c r="W40" s="39">
        <f t="shared" si="18"/>
        <v>30240</v>
      </c>
      <c r="X40" s="30">
        <f t="shared" si="0"/>
        <v>0</v>
      </c>
      <c r="Y40" s="30">
        <f t="shared" si="0"/>
        <v>0</v>
      </c>
      <c r="AA40" s="78"/>
      <c r="AB40" s="13"/>
    </row>
    <row r="41" spans="1:28" ht="12.75">
      <c r="A41" s="91">
        <f>A40+1</f>
        <v>24</v>
      </c>
      <c r="B41" s="35" t="s">
        <v>48</v>
      </c>
      <c r="C41" s="35" t="s">
        <v>18</v>
      </c>
      <c r="D41" s="36" t="s">
        <v>17</v>
      </c>
      <c r="E41" s="73"/>
      <c r="F41" s="31">
        <f>+'SDN BACAU'!F41+'SDN BARLAD'!F41+'SDN BOTOSANI'!F41+'SDN C-LUNG MOLDOVENESC'!F41+'SDN FOCSANI'!F41+'SDN GALATI'!F41+'SDN IASI'!F41+'SDN PIATRA NEAMT'!F41+'SDN SUCEAVA'!F41</f>
        <v>1225</v>
      </c>
      <c r="G41" s="31">
        <f>+'SDN BACAU'!G41+'SDN BARLAD'!G41+'SDN BOTOSANI'!G41+'SDN C-LUNG MOLDOVENESC'!G41+'SDN FOCSANI'!G41+'SDN GALATI'!G41+'SDN IASI'!G41+'SDN PIATRA NEAMT'!G41+'SDN SUCEAVA'!G41</f>
        <v>3600</v>
      </c>
      <c r="H41" s="30">
        <f t="shared" si="14"/>
        <v>0</v>
      </c>
      <c r="I41" s="30">
        <f t="shared" si="14"/>
        <v>0</v>
      </c>
      <c r="J41" s="31">
        <f>+'SDN BACAU'!J41+'SDN BARLAD'!J41+'SDN BOTOSANI'!J41+'SDN C-LUNG MOLDOVENESC'!J41+'SDN FOCSANI'!J41+'SDN GALATI'!J41+'SDN IASI'!J41+'SDN PIATRA NEAMT'!J41+'SDN SUCEAVA'!J41</f>
        <v>1225</v>
      </c>
      <c r="K41" s="31">
        <f>+'SDN BACAU'!K41+'SDN BARLAD'!K41+'SDN BOTOSANI'!K41+'SDN C-LUNG MOLDOVENESC'!K41+'SDN FOCSANI'!K41+'SDN GALATI'!K41+'SDN IASI'!K41+'SDN PIATRA NEAMT'!K41+'SDN SUCEAVA'!K41</f>
        <v>3600</v>
      </c>
      <c r="L41" s="30">
        <f t="shared" si="15"/>
        <v>0</v>
      </c>
      <c r="M41" s="30">
        <f t="shared" si="15"/>
        <v>0</v>
      </c>
      <c r="N41" s="31">
        <f>+'SDN BACAU'!N41+'SDN BARLAD'!N41+'SDN BOTOSANI'!N41+'SDN C-LUNG MOLDOVENESC'!N41+'SDN FOCSANI'!N41+'SDN GALATI'!N41+'SDN IASI'!N41+'SDN PIATRA NEAMT'!N41+'SDN SUCEAVA'!N41</f>
        <v>1225</v>
      </c>
      <c r="O41" s="31">
        <f>+'SDN BACAU'!O41+'SDN BARLAD'!O41+'SDN BOTOSANI'!O41+'SDN C-LUNG MOLDOVENESC'!O41+'SDN FOCSANI'!O41+'SDN GALATI'!O41+'SDN IASI'!O41+'SDN PIATRA NEAMT'!O41+'SDN SUCEAVA'!O41</f>
        <v>3600</v>
      </c>
      <c r="P41" s="30">
        <f t="shared" si="16"/>
        <v>0</v>
      </c>
      <c r="Q41" s="30">
        <f t="shared" si="16"/>
        <v>0</v>
      </c>
      <c r="R41" s="31">
        <f>+'SDN BACAU'!R41+'SDN BARLAD'!R41+'SDN BOTOSANI'!R41+'SDN C-LUNG MOLDOVENESC'!R41+'SDN FOCSANI'!R41+'SDN GALATI'!R41+'SDN IASI'!R41+'SDN PIATRA NEAMT'!R41+'SDN SUCEAVA'!R41</f>
        <v>1225</v>
      </c>
      <c r="S41" s="31">
        <f>+'SDN BACAU'!S41+'SDN BARLAD'!S41+'SDN BOTOSANI'!S41+'SDN C-LUNG MOLDOVENESC'!S41+'SDN FOCSANI'!S41+'SDN GALATI'!S41+'SDN IASI'!S41+'SDN PIATRA NEAMT'!S41+'SDN SUCEAVA'!S41</f>
        <v>3600</v>
      </c>
      <c r="T41" s="30">
        <f t="shared" si="17"/>
        <v>0</v>
      </c>
      <c r="U41" s="30">
        <f t="shared" si="17"/>
        <v>0</v>
      </c>
      <c r="V41" s="39">
        <f t="shared" si="18"/>
        <v>4900</v>
      </c>
      <c r="W41" s="39">
        <f t="shared" si="18"/>
        <v>14400</v>
      </c>
      <c r="X41" s="30">
        <f t="shared" si="0"/>
        <v>0</v>
      </c>
      <c r="Y41" s="30">
        <f t="shared" si="0"/>
        <v>0</v>
      </c>
      <c r="AA41" s="78"/>
      <c r="AB41" s="13"/>
    </row>
    <row r="42" spans="1:28" ht="12.75">
      <c r="A42" s="91">
        <f>A41+1</f>
        <v>25</v>
      </c>
      <c r="B42" s="35" t="s">
        <v>49</v>
      </c>
      <c r="C42" s="35" t="s">
        <v>70</v>
      </c>
      <c r="D42" s="36" t="s">
        <v>1</v>
      </c>
      <c r="E42" s="73"/>
      <c r="F42" s="31">
        <f>+'SDN BACAU'!F42+'SDN BARLAD'!F42+'SDN BOTOSANI'!F42+'SDN C-LUNG MOLDOVENESC'!F42+'SDN FOCSANI'!F42+'SDN GALATI'!F42+'SDN IASI'!F42+'SDN PIATRA NEAMT'!F42+'SDN SUCEAVA'!F42</f>
        <v>71</v>
      </c>
      <c r="G42" s="31">
        <f>+'SDN BACAU'!G42+'SDN BARLAD'!G42+'SDN BOTOSANI'!G42+'SDN C-LUNG MOLDOVENESC'!G42+'SDN FOCSANI'!G42+'SDN GALATI'!G42+'SDN IASI'!G42+'SDN PIATRA NEAMT'!G42+'SDN SUCEAVA'!G42</f>
        <v>195.3</v>
      </c>
      <c r="H42" s="30">
        <f t="shared" si="14"/>
        <v>0</v>
      </c>
      <c r="I42" s="30">
        <f t="shared" si="14"/>
        <v>0</v>
      </c>
      <c r="J42" s="31">
        <f>+'SDN BACAU'!J42+'SDN BARLAD'!J42+'SDN BOTOSANI'!J42+'SDN C-LUNG MOLDOVENESC'!J42+'SDN FOCSANI'!J42+'SDN GALATI'!J42+'SDN IASI'!J42+'SDN PIATRA NEAMT'!J42+'SDN SUCEAVA'!J42</f>
        <v>71</v>
      </c>
      <c r="K42" s="31">
        <f>+'SDN BACAU'!K42+'SDN BARLAD'!K42+'SDN BOTOSANI'!K42+'SDN C-LUNG MOLDOVENESC'!K42+'SDN FOCSANI'!K42+'SDN GALATI'!K42+'SDN IASI'!K42+'SDN PIATRA NEAMT'!K42+'SDN SUCEAVA'!K42</f>
        <v>195.3</v>
      </c>
      <c r="L42" s="30">
        <f t="shared" si="15"/>
        <v>0</v>
      </c>
      <c r="M42" s="30">
        <f t="shared" si="15"/>
        <v>0</v>
      </c>
      <c r="N42" s="31">
        <f>+'SDN BACAU'!N42+'SDN BARLAD'!N42+'SDN BOTOSANI'!N42+'SDN C-LUNG MOLDOVENESC'!N42+'SDN FOCSANI'!N42+'SDN GALATI'!N42+'SDN IASI'!N42+'SDN PIATRA NEAMT'!N42+'SDN SUCEAVA'!N42</f>
        <v>71</v>
      </c>
      <c r="O42" s="31">
        <f>+'SDN BACAU'!O42+'SDN BARLAD'!O42+'SDN BOTOSANI'!O42+'SDN C-LUNG MOLDOVENESC'!O42+'SDN FOCSANI'!O42+'SDN GALATI'!O42+'SDN IASI'!O42+'SDN PIATRA NEAMT'!O42+'SDN SUCEAVA'!O42</f>
        <v>195.3</v>
      </c>
      <c r="P42" s="30">
        <f t="shared" si="16"/>
        <v>0</v>
      </c>
      <c r="Q42" s="30">
        <f t="shared" si="16"/>
        <v>0</v>
      </c>
      <c r="R42" s="31">
        <f>+'SDN BACAU'!R42+'SDN BARLAD'!R42+'SDN BOTOSANI'!R42+'SDN C-LUNG MOLDOVENESC'!R42+'SDN FOCSANI'!R42+'SDN GALATI'!R42+'SDN IASI'!R42+'SDN PIATRA NEAMT'!R42+'SDN SUCEAVA'!R42</f>
        <v>71</v>
      </c>
      <c r="S42" s="31">
        <f>+'SDN BACAU'!S42+'SDN BARLAD'!S42+'SDN BOTOSANI'!S42+'SDN C-LUNG MOLDOVENESC'!S42+'SDN FOCSANI'!S42+'SDN GALATI'!S42+'SDN IASI'!S42+'SDN PIATRA NEAMT'!S42+'SDN SUCEAVA'!S42</f>
        <v>195.3</v>
      </c>
      <c r="T42" s="30">
        <f t="shared" si="17"/>
        <v>0</v>
      </c>
      <c r="U42" s="30">
        <f t="shared" si="17"/>
        <v>0</v>
      </c>
      <c r="V42" s="39">
        <f t="shared" si="18"/>
        <v>284</v>
      </c>
      <c r="W42" s="39">
        <f t="shared" si="18"/>
        <v>781.2</v>
      </c>
      <c r="X42" s="30">
        <f t="shared" si="0"/>
        <v>0</v>
      </c>
      <c r="Y42" s="30">
        <f t="shared" si="0"/>
        <v>0</v>
      </c>
      <c r="AA42" s="78"/>
      <c r="AB42" s="13"/>
    </row>
    <row r="43" spans="1:28" ht="12.75">
      <c r="A43" s="91">
        <v>26</v>
      </c>
      <c r="B43" s="35" t="s">
        <v>66</v>
      </c>
      <c r="C43" s="35" t="s">
        <v>65</v>
      </c>
      <c r="D43" s="36" t="s">
        <v>1</v>
      </c>
      <c r="E43" s="73"/>
      <c r="F43" s="31">
        <f>+'SDN BACAU'!F43+'SDN BARLAD'!F43+'SDN BOTOSANI'!F43+'SDN C-LUNG MOLDOVENESC'!F43+'SDN FOCSANI'!F43+'SDN GALATI'!F43+'SDN IASI'!F43+'SDN PIATRA NEAMT'!F43+'SDN SUCEAVA'!F43</f>
        <v>2.25</v>
      </c>
      <c r="G43" s="31">
        <f>+'SDN BACAU'!G43+'SDN BARLAD'!G43+'SDN BOTOSANI'!G43+'SDN C-LUNG MOLDOVENESC'!G43+'SDN FOCSANI'!G43+'SDN GALATI'!G43+'SDN IASI'!G43+'SDN PIATRA NEAMT'!G43+'SDN SUCEAVA'!G43</f>
        <v>9</v>
      </c>
      <c r="H43" s="30">
        <f t="shared" si="14"/>
        <v>0</v>
      </c>
      <c r="I43" s="30">
        <f t="shared" si="14"/>
        <v>0</v>
      </c>
      <c r="J43" s="31">
        <f>+'SDN BACAU'!J43+'SDN BARLAD'!J43+'SDN BOTOSANI'!J43+'SDN C-LUNG MOLDOVENESC'!J43+'SDN FOCSANI'!J43+'SDN GALATI'!J43+'SDN IASI'!J43+'SDN PIATRA NEAMT'!J43+'SDN SUCEAVA'!J43</f>
        <v>2.25</v>
      </c>
      <c r="K43" s="31">
        <f>+'SDN BACAU'!K43+'SDN BARLAD'!K43+'SDN BOTOSANI'!K43+'SDN C-LUNG MOLDOVENESC'!K43+'SDN FOCSANI'!K43+'SDN GALATI'!K43+'SDN IASI'!K43+'SDN PIATRA NEAMT'!K43+'SDN SUCEAVA'!K43</f>
        <v>9</v>
      </c>
      <c r="L43" s="30">
        <f t="shared" si="15"/>
        <v>0</v>
      </c>
      <c r="M43" s="30">
        <f t="shared" si="15"/>
        <v>0</v>
      </c>
      <c r="N43" s="31">
        <f>+'SDN BACAU'!N43+'SDN BARLAD'!N43+'SDN BOTOSANI'!N43+'SDN C-LUNG MOLDOVENESC'!N43+'SDN FOCSANI'!N43+'SDN GALATI'!N43+'SDN IASI'!N43+'SDN PIATRA NEAMT'!N43+'SDN SUCEAVA'!N43</f>
        <v>2.25</v>
      </c>
      <c r="O43" s="31">
        <f>+'SDN BACAU'!O43+'SDN BARLAD'!O43+'SDN BOTOSANI'!O43+'SDN C-LUNG MOLDOVENESC'!O43+'SDN FOCSANI'!O43+'SDN GALATI'!O43+'SDN IASI'!O43+'SDN PIATRA NEAMT'!O43+'SDN SUCEAVA'!O43</f>
        <v>9</v>
      </c>
      <c r="P43" s="30">
        <f t="shared" si="16"/>
        <v>0</v>
      </c>
      <c r="Q43" s="30">
        <f t="shared" si="16"/>
        <v>0</v>
      </c>
      <c r="R43" s="31">
        <f>+'SDN BACAU'!R43+'SDN BARLAD'!R43+'SDN BOTOSANI'!R43+'SDN C-LUNG MOLDOVENESC'!R43+'SDN FOCSANI'!R43+'SDN GALATI'!R43+'SDN IASI'!R43+'SDN PIATRA NEAMT'!R43+'SDN SUCEAVA'!R43</f>
        <v>2.25</v>
      </c>
      <c r="S43" s="31">
        <f>+'SDN BACAU'!S43+'SDN BARLAD'!S43+'SDN BOTOSANI'!S43+'SDN C-LUNG MOLDOVENESC'!S43+'SDN FOCSANI'!S43+'SDN GALATI'!S43+'SDN IASI'!S43+'SDN PIATRA NEAMT'!S43+'SDN SUCEAVA'!S43</f>
        <v>9</v>
      </c>
      <c r="T43" s="30">
        <f t="shared" si="17"/>
        <v>0</v>
      </c>
      <c r="U43" s="30">
        <f t="shared" si="17"/>
        <v>0</v>
      </c>
      <c r="V43" s="39">
        <f t="shared" si="18"/>
        <v>9</v>
      </c>
      <c r="W43" s="39">
        <f t="shared" si="18"/>
        <v>36</v>
      </c>
      <c r="X43" s="30">
        <f t="shared" si="0"/>
        <v>0</v>
      </c>
      <c r="Y43" s="30">
        <f t="shared" si="0"/>
        <v>0</v>
      </c>
      <c r="AA43" s="78"/>
      <c r="AB43" s="13"/>
    </row>
    <row r="44" spans="1:28" ht="12.75">
      <c r="A44" s="97"/>
      <c r="B44" s="7" t="s">
        <v>19</v>
      </c>
      <c r="C44" s="98" t="s">
        <v>67</v>
      </c>
      <c r="D44" s="76"/>
      <c r="E44" s="73"/>
      <c r="F44" s="31"/>
      <c r="G44" s="31"/>
      <c r="H44" s="40">
        <f>SUM(H45:H46)</f>
        <v>0</v>
      </c>
      <c r="I44" s="40">
        <f>SUM(I45:I46)</f>
        <v>0</v>
      </c>
      <c r="J44" s="31"/>
      <c r="K44" s="31"/>
      <c r="L44" s="40">
        <f>SUM(L45:L46)</f>
        <v>0</v>
      </c>
      <c r="M44" s="40">
        <f>SUM(M45:M46)</f>
        <v>0</v>
      </c>
      <c r="N44" s="31"/>
      <c r="O44" s="31"/>
      <c r="P44" s="40">
        <f>SUM(P45:P46)</f>
        <v>0</v>
      </c>
      <c r="Q44" s="40">
        <f>SUM(Q45:Q46)</f>
        <v>0</v>
      </c>
      <c r="R44" s="31"/>
      <c r="S44" s="31"/>
      <c r="T44" s="40">
        <f>SUM(T45:T46)</f>
        <v>0</v>
      </c>
      <c r="U44" s="40">
        <f>SUM(U45:U46)</f>
        <v>0</v>
      </c>
      <c r="V44" s="39"/>
      <c r="W44" s="39"/>
      <c r="X44" s="30">
        <f t="shared" si="0"/>
        <v>0</v>
      </c>
      <c r="Y44" s="30">
        <f t="shared" si="0"/>
        <v>0</v>
      </c>
      <c r="AA44" s="80"/>
      <c r="AB44" s="13"/>
    </row>
    <row r="45" spans="1:28" ht="12.75">
      <c r="A45" s="91">
        <v>27</v>
      </c>
      <c r="B45" s="35" t="s">
        <v>50</v>
      </c>
      <c r="C45" s="35" t="s">
        <v>71</v>
      </c>
      <c r="D45" s="36" t="s">
        <v>17</v>
      </c>
      <c r="E45" s="73"/>
      <c r="F45" s="31"/>
      <c r="G45" s="31"/>
      <c r="H45" s="40">
        <f>+$E45*F45</f>
        <v>0</v>
      </c>
      <c r="I45" s="40">
        <f>+$E45*G45</f>
        <v>0</v>
      </c>
      <c r="J45" s="31"/>
      <c r="K45" s="31"/>
      <c r="L45" s="40">
        <f t="shared" si="15"/>
        <v>0</v>
      </c>
      <c r="M45" s="40">
        <f t="shared" si="15"/>
        <v>0</v>
      </c>
      <c r="N45" s="31"/>
      <c r="O45" s="31"/>
      <c r="P45" s="40">
        <f t="shared" si="16"/>
        <v>0</v>
      </c>
      <c r="Q45" s="40">
        <f t="shared" si="16"/>
        <v>0</v>
      </c>
      <c r="R45" s="31"/>
      <c r="S45" s="31"/>
      <c r="T45" s="40">
        <f t="shared" si="17"/>
        <v>0</v>
      </c>
      <c r="U45" s="40">
        <f t="shared" si="17"/>
        <v>0</v>
      </c>
      <c r="V45" s="39"/>
      <c r="W45" s="39"/>
      <c r="X45" s="30">
        <f t="shared" si="0"/>
        <v>0</v>
      </c>
      <c r="Y45" s="30">
        <f t="shared" si="0"/>
        <v>0</v>
      </c>
      <c r="AA45" s="78"/>
      <c r="AB45" s="13"/>
    </row>
    <row r="46" spans="1:28" ht="12.75">
      <c r="A46" s="91">
        <v>28</v>
      </c>
      <c r="B46" s="35" t="s">
        <v>51</v>
      </c>
      <c r="C46" s="35" t="s">
        <v>72</v>
      </c>
      <c r="D46" s="36" t="s">
        <v>17</v>
      </c>
      <c r="E46" s="73"/>
      <c r="F46" s="31"/>
      <c r="G46" s="31"/>
      <c r="H46" s="40">
        <f>+$E46*F46</f>
        <v>0</v>
      </c>
      <c r="I46" s="40">
        <f>+$E46*G46</f>
        <v>0</v>
      </c>
      <c r="J46" s="31"/>
      <c r="K46" s="31"/>
      <c r="L46" s="40">
        <f t="shared" si="15"/>
        <v>0</v>
      </c>
      <c r="M46" s="40">
        <f t="shared" si="15"/>
        <v>0</v>
      </c>
      <c r="N46" s="31"/>
      <c r="O46" s="31"/>
      <c r="P46" s="40">
        <f t="shared" si="16"/>
        <v>0</v>
      </c>
      <c r="Q46" s="40">
        <f t="shared" si="16"/>
        <v>0</v>
      </c>
      <c r="R46" s="31"/>
      <c r="S46" s="31"/>
      <c r="T46" s="40">
        <f t="shared" si="17"/>
        <v>0</v>
      </c>
      <c r="U46" s="40">
        <f t="shared" si="17"/>
        <v>0</v>
      </c>
      <c r="V46" s="39"/>
      <c r="W46" s="39"/>
      <c r="X46" s="30">
        <f t="shared" si="0"/>
        <v>0</v>
      </c>
      <c r="Y46" s="30">
        <f t="shared" si="0"/>
        <v>0</v>
      </c>
      <c r="AA46" s="78"/>
      <c r="AB46" s="13"/>
    </row>
    <row r="47" spans="1:28" ht="12.75">
      <c r="A47" s="99"/>
      <c r="B47" s="100" t="s">
        <v>68</v>
      </c>
      <c r="C47" s="98" t="s">
        <v>20</v>
      </c>
      <c r="D47" s="101"/>
      <c r="E47" s="73"/>
      <c r="F47" s="31"/>
      <c r="G47" s="31"/>
      <c r="H47" s="40">
        <f>SUM(H48:H100)</f>
        <v>0</v>
      </c>
      <c r="I47" s="40">
        <f>SUM(I48:I100)</f>
        <v>0</v>
      </c>
      <c r="J47" s="31"/>
      <c r="K47" s="31"/>
      <c r="L47" s="40">
        <f>SUM(L48:L100)</f>
        <v>0</v>
      </c>
      <c r="M47" s="40">
        <f>SUM(M48:M100)</f>
        <v>0</v>
      </c>
      <c r="N47" s="31"/>
      <c r="O47" s="31"/>
      <c r="P47" s="40">
        <f>SUM(P48:P100)</f>
        <v>0</v>
      </c>
      <c r="Q47" s="40">
        <f>SUM(Q48:Q100)</f>
        <v>0</v>
      </c>
      <c r="R47" s="31"/>
      <c r="S47" s="31"/>
      <c r="T47" s="40">
        <f>SUM(T48:T100)</f>
        <v>0</v>
      </c>
      <c r="U47" s="40">
        <f>SUM(U48:U100)</f>
        <v>0</v>
      </c>
      <c r="V47" s="39"/>
      <c r="W47" s="39"/>
      <c r="X47" s="40">
        <f t="shared" si="0"/>
        <v>0</v>
      </c>
      <c r="Y47" s="40">
        <f t="shared" si="0"/>
        <v>0</v>
      </c>
      <c r="AB47" s="13"/>
    </row>
    <row r="48" spans="1:28" ht="12.75">
      <c r="A48" s="29">
        <v>29</v>
      </c>
      <c r="B48" s="35" t="s">
        <v>52</v>
      </c>
      <c r="C48" s="35" t="s">
        <v>128</v>
      </c>
      <c r="D48" s="36" t="s">
        <v>11</v>
      </c>
      <c r="E48" s="73"/>
      <c r="F48" s="31">
        <f>+'SDN BACAU'!F48+'SDN BARLAD'!F48+'SDN BOTOSANI'!F48+'SDN C-LUNG MOLDOVENESC'!F48+'SDN FOCSANI'!F48+'SDN GALATI'!F48+'SDN IASI'!F48+'SDN PIATRA NEAMT'!F48+'SDN SUCEAVA'!F48</f>
        <v>2600</v>
      </c>
      <c r="G48" s="31">
        <f>+'SDN BACAU'!G48+'SDN BARLAD'!G48+'SDN BOTOSANI'!G48+'SDN C-LUNG MOLDOVENESC'!G48+'SDN FOCSANI'!G48+'SDN GALATI'!G48+'SDN IASI'!G48+'SDN PIATRA NEAMT'!G48+'SDN SUCEAVA'!G48</f>
        <v>10900</v>
      </c>
      <c r="H48" s="40">
        <f>+$E48*F48</f>
        <v>0</v>
      </c>
      <c r="I48" s="40">
        <f>+$E48*G48</f>
        <v>0</v>
      </c>
      <c r="J48" s="31">
        <f>+'SDN BACAU'!J48+'SDN BARLAD'!J48+'SDN BOTOSANI'!J48+'SDN C-LUNG MOLDOVENESC'!J48+'SDN FOCSANI'!J48+'SDN GALATI'!J48+'SDN IASI'!J48+'SDN PIATRA NEAMT'!J48+'SDN SUCEAVA'!J48</f>
        <v>2600</v>
      </c>
      <c r="K48" s="31">
        <f>+'SDN BACAU'!K48+'SDN BARLAD'!K48+'SDN BOTOSANI'!K48+'SDN C-LUNG MOLDOVENESC'!K48+'SDN FOCSANI'!K48+'SDN GALATI'!K48+'SDN IASI'!K48+'SDN PIATRA NEAMT'!K48+'SDN SUCEAVA'!K48</f>
        <v>10900</v>
      </c>
      <c r="L48" s="40">
        <f>+$E48*J48</f>
        <v>0</v>
      </c>
      <c r="M48" s="40">
        <f>+$E48*K48</f>
        <v>0</v>
      </c>
      <c r="N48" s="31">
        <f>+'SDN BACAU'!N48+'SDN BARLAD'!N48+'SDN BOTOSANI'!N48+'SDN C-LUNG MOLDOVENESC'!N48+'SDN FOCSANI'!N48+'SDN GALATI'!N48+'SDN IASI'!N48+'SDN PIATRA NEAMT'!N48+'SDN SUCEAVA'!N48</f>
        <v>2600</v>
      </c>
      <c r="O48" s="31">
        <f>+'SDN BACAU'!O48+'SDN BARLAD'!O48+'SDN BOTOSANI'!O48+'SDN C-LUNG MOLDOVENESC'!O48+'SDN FOCSANI'!O48+'SDN GALATI'!O48+'SDN IASI'!O48+'SDN PIATRA NEAMT'!O48+'SDN SUCEAVA'!O48</f>
        <v>10900</v>
      </c>
      <c r="P48" s="40">
        <f>+$E48*N48</f>
        <v>0</v>
      </c>
      <c r="Q48" s="40">
        <f>+$E48*O48</f>
        <v>0</v>
      </c>
      <c r="R48" s="31">
        <f>+'SDN BACAU'!R48+'SDN BARLAD'!R48+'SDN BOTOSANI'!R48+'SDN C-LUNG MOLDOVENESC'!R48+'SDN FOCSANI'!R48+'SDN GALATI'!R48+'SDN IASI'!R48+'SDN PIATRA NEAMT'!R48+'SDN SUCEAVA'!R48</f>
        <v>2600</v>
      </c>
      <c r="S48" s="31">
        <f>+'SDN BACAU'!S48+'SDN BARLAD'!S48+'SDN BOTOSANI'!S48+'SDN C-LUNG MOLDOVENESC'!S48+'SDN FOCSANI'!S48+'SDN GALATI'!S48+'SDN IASI'!S48+'SDN PIATRA NEAMT'!S48+'SDN SUCEAVA'!S48</f>
        <v>10900</v>
      </c>
      <c r="T48" s="40">
        <f>+$E48*R48</f>
        <v>0</v>
      </c>
      <c r="U48" s="40">
        <f>+$E48*S48</f>
        <v>0</v>
      </c>
      <c r="V48" s="39">
        <f>F48+J48+N48+R48</f>
        <v>10400</v>
      </c>
      <c r="W48" s="39">
        <f>G48+K48+O48+S48</f>
        <v>43600</v>
      </c>
      <c r="X48" s="30">
        <f t="shared" si="0"/>
        <v>0</v>
      </c>
      <c r="Y48" s="30">
        <f t="shared" si="0"/>
        <v>0</v>
      </c>
      <c r="AA48" s="78"/>
      <c r="AB48" s="13"/>
    </row>
    <row r="49" spans="1:28" ht="12.75">
      <c r="A49" s="99"/>
      <c r="B49" s="102"/>
      <c r="C49" s="194" t="s">
        <v>174</v>
      </c>
      <c r="D49" s="89"/>
      <c r="E49" s="73"/>
      <c r="F49" s="31"/>
      <c r="G49" s="31"/>
      <c r="H49" s="40"/>
      <c r="I49" s="40"/>
      <c r="J49" s="31"/>
      <c r="K49" s="31"/>
      <c r="L49" s="40"/>
      <c r="M49" s="40"/>
      <c r="N49" s="31"/>
      <c r="O49" s="31"/>
      <c r="P49" s="40"/>
      <c r="Q49" s="40"/>
      <c r="R49" s="31"/>
      <c r="S49" s="31"/>
      <c r="T49" s="40"/>
      <c r="U49" s="40"/>
      <c r="V49" s="39"/>
      <c r="W49" s="39"/>
      <c r="X49" s="30"/>
      <c r="Y49" s="30"/>
      <c r="AA49" s="78"/>
      <c r="AB49" s="13"/>
    </row>
    <row r="50" spans="1:28" ht="12.75">
      <c r="A50" s="99"/>
      <c r="B50" s="102"/>
      <c r="C50" s="195" t="s">
        <v>132</v>
      </c>
      <c r="D50" s="89"/>
      <c r="E50" s="73"/>
      <c r="F50" s="31"/>
      <c r="G50" s="31"/>
      <c r="H50" s="40"/>
      <c r="I50" s="40"/>
      <c r="J50" s="31"/>
      <c r="K50" s="31"/>
      <c r="L50" s="40"/>
      <c r="M50" s="40"/>
      <c r="N50" s="31"/>
      <c r="O50" s="31"/>
      <c r="P50" s="40"/>
      <c r="Q50" s="40"/>
      <c r="R50" s="31"/>
      <c r="S50" s="31"/>
      <c r="T50" s="40"/>
      <c r="U50" s="40"/>
      <c r="V50" s="39"/>
      <c r="W50" s="39"/>
      <c r="X50" s="30"/>
      <c r="Y50" s="30"/>
      <c r="AA50" s="78"/>
      <c r="AB50" s="13"/>
    </row>
    <row r="51" spans="1:28" ht="12.75">
      <c r="A51" s="99"/>
      <c r="B51" s="102"/>
      <c r="C51" s="195" t="s">
        <v>212</v>
      </c>
      <c r="D51" s="89"/>
      <c r="E51" s="73"/>
      <c r="F51" s="31"/>
      <c r="G51" s="31"/>
      <c r="H51" s="40"/>
      <c r="I51" s="40"/>
      <c r="J51" s="31"/>
      <c r="K51" s="31"/>
      <c r="L51" s="40"/>
      <c r="M51" s="40"/>
      <c r="N51" s="31"/>
      <c r="O51" s="31"/>
      <c r="P51" s="40"/>
      <c r="Q51" s="40"/>
      <c r="R51" s="31"/>
      <c r="S51" s="31"/>
      <c r="T51" s="40"/>
      <c r="U51" s="40"/>
      <c r="V51" s="39"/>
      <c r="W51" s="39"/>
      <c r="X51" s="30"/>
      <c r="Y51" s="30"/>
      <c r="AA51" s="78"/>
      <c r="AB51" s="13"/>
    </row>
    <row r="52" spans="1:28" ht="12.75">
      <c r="A52" s="99"/>
      <c r="B52" s="102"/>
      <c r="C52" s="195" t="s">
        <v>134</v>
      </c>
      <c r="D52" s="89"/>
      <c r="E52" s="73"/>
      <c r="F52" s="31"/>
      <c r="G52" s="31"/>
      <c r="H52" s="40"/>
      <c r="I52" s="40"/>
      <c r="J52" s="31"/>
      <c r="K52" s="31"/>
      <c r="L52" s="40"/>
      <c r="M52" s="40"/>
      <c r="N52" s="31"/>
      <c r="O52" s="31"/>
      <c r="P52" s="40"/>
      <c r="Q52" s="40"/>
      <c r="R52" s="31"/>
      <c r="S52" s="31"/>
      <c r="T52" s="40"/>
      <c r="U52" s="40"/>
      <c r="V52" s="39"/>
      <c r="W52" s="39"/>
      <c r="X52" s="30"/>
      <c r="Y52" s="30"/>
      <c r="AA52" s="78"/>
      <c r="AB52" s="13"/>
    </row>
    <row r="53" spans="1:28" ht="12.75">
      <c r="A53" s="99"/>
      <c r="B53" s="102"/>
      <c r="C53" s="195" t="s">
        <v>83</v>
      </c>
      <c r="D53" s="89"/>
      <c r="E53" s="73"/>
      <c r="F53" s="31"/>
      <c r="G53" s="31"/>
      <c r="H53" s="40"/>
      <c r="I53" s="40"/>
      <c r="J53" s="31"/>
      <c r="K53" s="31"/>
      <c r="L53" s="40"/>
      <c r="M53" s="40"/>
      <c r="N53" s="31"/>
      <c r="O53" s="31"/>
      <c r="P53" s="40"/>
      <c r="Q53" s="40"/>
      <c r="R53" s="31"/>
      <c r="S53" s="31"/>
      <c r="T53" s="40"/>
      <c r="U53" s="40"/>
      <c r="V53" s="39"/>
      <c r="W53" s="39"/>
      <c r="X53" s="30"/>
      <c r="Y53" s="30"/>
      <c r="AA53" s="78"/>
      <c r="AB53" s="13"/>
    </row>
    <row r="54" spans="1:28" ht="12.75">
      <c r="A54" s="99"/>
      <c r="B54" s="102"/>
      <c r="C54" s="196" t="s">
        <v>135</v>
      </c>
      <c r="D54" s="89"/>
      <c r="E54" s="73"/>
      <c r="F54" s="31"/>
      <c r="G54" s="31"/>
      <c r="H54" s="40"/>
      <c r="I54" s="40"/>
      <c r="J54" s="31"/>
      <c r="K54" s="31"/>
      <c r="L54" s="40"/>
      <c r="M54" s="40"/>
      <c r="N54" s="31"/>
      <c r="O54" s="31"/>
      <c r="P54" s="40"/>
      <c r="Q54" s="40"/>
      <c r="R54" s="31"/>
      <c r="S54" s="31"/>
      <c r="T54" s="40"/>
      <c r="U54" s="40"/>
      <c r="V54" s="39"/>
      <c r="W54" s="39"/>
      <c r="X54" s="30"/>
      <c r="Y54" s="30"/>
      <c r="AA54" s="78"/>
      <c r="AB54" s="13"/>
    </row>
    <row r="55" spans="1:28" ht="12.75">
      <c r="A55" s="99"/>
      <c r="B55" s="102"/>
      <c r="C55" s="195" t="s">
        <v>80</v>
      </c>
      <c r="D55" s="89"/>
      <c r="E55" s="73"/>
      <c r="F55" s="31"/>
      <c r="G55" s="31"/>
      <c r="H55" s="40"/>
      <c r="I55" s="40"/>
      <c r="J55" s="31"/>
      <c r="K55" s="31"/>
      <c r="L55" s="40"/>
      <c r="M55" s="40"/>
      <c r="N55" s="31"/>
      <c r="O55" s="31"/>
      <c r="P55" s="40"/>
      <c r="Q55" s="40"/>
      <c r="R55" s="31"/>
      <c r="S55" s="31"/>
      <c r="T55" s="40"/>
      <c r="U55" s="40"/>
      <c r="V55" s="39"/>
      <c r="W55" s="39"/>
      <c r="X55" s="30"/>
      <c r="Y55" s="30"/>
      <c r="AA55" s="78"/>
      <c r="AB55" s="13"/>
    </row>
    <row r="56" spans="1:28" ht="12.75">
      <c r="A56" s="29">
        <v>30</v>
      </c>
      <c r="B56" s="35" t="s">
        <v>53</v>
      </c>
      <c r="C56" s="35" t="s">
        <v>85</v>
      </c>
      <c r="D56" s="36" t="s">
        <v>11</v>
      </c>
      <c r="E56" s="73"/>
      <c r="F56" s="31">
        <f>+'SDN BACAU'!F56+'SDN BARLAD'!F56+'SDN BOTOSANI'!F56+'SDN C-LUNG MOLDOVENESC'!F56+'SDN FOCSANI'!F56+'SDN GALATI'!F56+'SDN IASI'!F56+'SDN PIATRA NEAMT'!F56+'SDN SUCEAVA'!F56</f>
        <v>3175</v>
      </c>
      <c r="G56" s="31">
        <f>+'SDN BACAU'!G56+'SDN BARLAD'!G56+'SDN BOTOSANI'!G56+'SDN C-LUNG MOLDOVENESC'!G56+'SDN FOCSANI'!G56+'SDN GALATI'!G56+'SDN IASI'!G56+'SDN PIATRA NEAMT'!G56+'SDN SUCEAVA'!G56</f>
        <v>13515</v>
      </c>
      <c r="H56" s="40">
        <f>+$E56*F56</f>
        <v>0</v>
      </c>
      <c r="I56" s="40">
        <f>+$E56*G56</f>
        <v>0</v>
      </c>
      <c r="J56" s="31">
        <f>+'SDN BACAU'!J56+'SDN BARLAD'!J56+'SDN BOTOSANI'!J56+'SDN C-LUNG MOLDOVENESC'!J56+'SDN FOCSANI'!J56+'SDN GALATI'!J56+'SDN IASI'!J56+'SDN PIATRA NEAMT'!J56+'SDN SUCEAVA'!J56</f>
        <v>3175</v>
      </c>
      <c r="K56" s="31">
        <f>+'SDN BACAU'!K56+'SDN BARLAD'!K56+'SDN BOTOSANI'!K56+'SDN C-LUNG MOLDOVENESC'!K56+'SDN FOCSANI'!K56+'SDN GALATI'!K56+'SDN IASI'!K56+'SDN PIATRA NEAMT'!K56+'SDN SUCEAVA'!K56</f>
        <v>13565</v>
      </c>
      <c r="L56" s="40">
        <f>+$E56*J56</f>
        <v>0</v>
      </c>
      <c r="M56" s="40">
        <f>+$E56*K56</f>
        <v>0</v>
      </c>
      <c r="N56" s="31">
        <f>+'SDN BACAU'!N56+'SDN BARLAD'!N56+'SDN BOTOSANI'!N56+'SDN C-LUNG MOLDOVENESC'!N56+'SDN FOCSANI'!N56+'SDN GALATI'!N56+'SDN IASI'!N56+'SDN PIATRA NEAMT'!N56+'SDN SUCEAVA'!N56</f>
        <v>3175</v>
      </c>
      <c r="O56" s="31">
        <f>+'SDN BACAU'!O56+'SDN BARLAD'!O56+'SDN BOTOSANI'!O56+'SDN C-LUNG MOLDOVENESC'!O56+'SDN FOCSANI'!O56+'SDN GALATI'!O56+'SDN IASI'!O56+'SDN PIATRA NEAMT'!O56+'SDN SUCEAVA'!O56</f>
        <v>13565</v>
      </c>
      <c r="P56" s="40">
        <f>+$E56*N56</f>
        <v>0</v>
      </c>
      <c r="Q56" s="40">
        <f>+$E56*O56</f>
        <v>0</v>
      </c>
      <c r="R56" s="31">
        <f>+'SDN BACAU'!R56+'SDN BARLAD'!R56+'SDN BOTOSANI'!R56+'SDN C-LUNG MOLDOVENESC'!R56+'SDN FOCSANI'!R56+'SDN GALATI'!R56+'SDN IASI'!R56+'SDN PIATRA NEAMT'!R56+'SDN SUCEAVA'!R56</f>
        <v>3075</v>
      </c>
      <c r="S56" s="31">
        <f>+'SDN BACAU'!S56+'SDN BARLAD'!S56+'SDN BOTOSANI'!S56+'SDN C-LUNG MOLDOVENESC'!S56+'SDN FOCSANI'!S56+'SDN GALATI'!S56+'SDN IASI'!S56+'SDN PIATRA NEAMT'!S56+'SDN SUCEAVA'!S56</f>
        <v>13565</v>
      </c>
      <c r="T56" s="40">
        <f>+$E56*R56</f>
        <v>0</v>
      </c>
      <c r="U56" s="40">
        <f>+$E56*S56</f>
        <v>0</v>
      </c>
      <c r="V56" s="39">
        <f>F56+J56+N56+R56</f>
        <v>12600</v>
      </c>
      <c r="W56" s="39">
        <f>G56+K56+O56+S56</f>
        <v>54210</v>
      </c>
      <c r="X56" s="40">
        <f>+H56+L56+P56+T56</f>
        <v>0</v>
      </c>
      <c r="Y56" s="40">
        <f>+I56+M56+Q56+U56</f>
        <v>0</v>
      </c>
      <c r="AA56" s="78"/>
      <c r="AB56" s="13"/>
    </row>
    <row r="57" spans="1:28" ht="12.75">
      <c r="A57" s="99"/>
      <c r="B57" s="102"/>
      <c r="C57" s="194" t="s">
        <v>175</v>
      </c>
      <c r="D57" s="89"/>
      <c r="E57" s="73"/>
      <c r="F57" s="114"/>
      <c r="G57" s="114"/>
      <c r="H57" s="40"/>
      <c r="I57" s="40"/>
      <c r="J57" s="114"/>
      <c r="K57" s="114"/>
      <c r="L57" s="40"/>
      <c r="M57" s="40"/>
      <c r="N57" s="114"/>
      <c r="O57" s="114"/>
      <c r="P57" s="40"/>
      <c r="Q57" s="40"/>
      <c r="R57" s="114"/>
      <c r="S57" s="114"/>
      <c r="T57" s="40"/>
      <c r="U57" s="40"/>
      <c r="V57" s="39"/>
      <c r="W57" s="39"/>
      <c r="X57" s="30"/>
      <c r="Y57" s="30"/>
      <c r="AB57" s="13"/>
    </row>
    <row r="58" spans="1:28" ht="12.75">
      <c r="A58" s="99"/>
      <c r="B58" s="102"/>
      <c r="C58" s="195" t="s">
        <v>132</v>
      </c>
      <c r="D58" s="89"/>
      <c r="E58" s="73"/>
      <c r="F58" s="31"/>
      <c r="G58" s="31"/>
      <c r="H58" s="40"/>
      <c r="I58" s="40"/>
      <c r="J58" s="31"/>
      <c r="K58" s="31"/>
      <c r="L58" s="40"/>
      <c r="M58" s="40"/>
      <c r="N58" s="31"/>
      <c r="O58" s="31"/>
      <c r="P58" s="40"/>
      <c r="Q58" s="40"/>
      <c r="R58" s="31"/>
      <c r="S58" s="31"/>
      <c r="T58" s="40"/>
      <c r="U58" s="40"/>
      <c r="V58" s="39"/>
      <c r="W58" s="39"/>
      <c r="X58" s="30"/>
      <c r="Y58" s="30"/>
      <c r="AB58" s="13"/>
    </row>
    <row r="59" spans="1:28" ht="12.75">
      <c r="A59" s="99"/>
      <c r="B59" s="102"/>
      <c r="C59" s="195" t="s">
        <v>212</v>
      </c>
      <c r="D59" s="89"/>
      <c r="E59" s="73"/>
      <c r="F59" s="31"/>
      <c r="G59" s="31"/>
      <c r="H59" s="40"/>
      <c r="I59" s="40"/>
      <c r="J59" s="31"/>
      <c r="K59" s="31"/>
      <c r="L59" s="40"/>
      <c r="M59" s="40"/>
      <c r="N59" s="31"/>
      <c r="O59" s="31"/>
      <c r="P59" s="40"/>
      <c r="Q59" s="40"/>
      <c r="R59" s="31"/>
      <c r="S59" s="31"/>
      <c r="T59" s="40"/>
      <c r="U59" s="40"/>
      <c r="V59" s="39"/>
      <c r="W59" s="39"/>
      <c r="X59" s="30"/>
      <c r="Y59" s="30"/>
      <c r="AB59" s="13"/>
    </row>
    <row r="60" spans="1:28" ht="12.75">
      <c r="A60" s="99"/>
      <c r="B60" s="102"/>
      <c r="C60" s="195" t="s">
        <v>134</v>
      </c>
      <c r="D60" s="89"/>
      <c r="E60" s="73"/>
      <c r="F60" s="31"/>
      <c r="G60" s="31"/>
      <c r="H60" s="40"/>
      <c r="I60" s="40"/>
      <c r="J60" s="31"/>
      <c r="K60" s="31"/>
      <c r="L60" s="40"/>
      <c r="M60" s="40"/>
      <c r="N60" s="31"/>
      <c r="O60" s="31"/>
      <c r="P60" s="40"/>
      <c r="Q60" s="40"/>
      <c r="R60" s="31"/>
      <c r="S60" s="31"/>
      <c r="T60" s="40"/>
      <c r="U60" s="40"/>
      <c r="V60" s="39"/>
      <c r="W60" s="39"/>
      <c r="X60" s="30"/>
      <c r="Y60" s="30"/>
      <c r="AB60" s="13"/>
    </row>
    <row r="61" spans="1:28" ht="12.75">
      <c r="A61" s="99"/>
      <c r="B61" s="102"/>
      <c r="C61" s="195" t="s">
        <v>83</v>
      </c>
      <c r="D61" s="89"/>
      <c r="E61" s="73"/>
      <c r="F61" s="31"/>
      <c r="G61" s="31"/>
      <c r="H61" s="40"/>
      <c r="I61" s="40"/>
      <c r="J61" s="31"/>
      <c r="K61" s="31"/>
      <c r="L61" s="40"/>
      <c r="M61" s="40"/>
      <c r="N61" s="31"/>
      <c r="O61" s="31"/>
      <c r="P61" s="40"/>
      <c r="Q61" s="40"/>
      <c r="R61" s="31"/>
      <c r="S61" s="31"/>
      <c r="T61" s="40"/>
      <c r="U61" s="40"/>
      <c r="V61" s="39"/>
      <c r="W61" s="39"/>
      <c r="X61" s="30"/>
      <c r="Y61" s="30"/>
      <c r="AB61" s="13"/>
    </row>
    <row r="62" spans="1:28" ht="12.75">
      <c r="A62" s="99"/>
      <c r="B62" s="102"/>
      <c r="C62" s="196" t="s">
        <v>135</v>
      </c>
      <c r="D62" s="89"/>
      <c r="E62" s="73"/>
      <c r="F62" s="31"/>
      <c r="G62" s="31"/>
      <c r="H62" s="40"/>
      <c r="I62" s="40"/>
      <c r="J62" s="31"/>
      <c r="K62" s="31"/>
      <c r="L62" s="40"/>
      <c r="M62" s="40"/>
      <c r="N62" s="31"/>
      <c r="O62" s="31"/>
      <c r="P62" s="40"/>
      <c r="Q62" s="40"/>
      <c r="R62" s="31"/>
      <c r="S62" s="31"/>
      <c r="T62" s="40"/>
      <c r="U62" s="40"/>
      <c r="V62" s="39"/>
      <c r="W62" s="39"/>
      <c r="X62" s="30"/>
      <c r="Y62" s="30"/>
      <c r="AB62" s="13"/>
    </row>
    <row r="63" spans="1:28" ht="12.75">
      <c r="A63" s="99"/>
      <c r="B63" s="102"/>
      <c r="C63" s="195" t="s">
        <v>80</v>
      </c>
      <c r="D63" s="89"/>
      <c r="E63" s="73"/>
      <c r="F63" s="31"/>
      <c r="G63" s="31"/>
      <c r="H63" s="40"/>
      <c r="I63" s="40"/>
      <c r="J63" s="31"/>
      <c r="K63" s="31"/>
      <c r="L63" s="40"/>
      <c r="M63" s="40"/>
      <c r="N63" s="31"/>
      <c r="O63" s="31"/>
      <c r="P63" s="40"/>
      <c r="Q63" s="40"/>
      <c r="R63" s="31"/>
      <c r="S63" s="31"/>
      <c r="T63" s="40"/>
      <c r="U63" s="40"/>
      <c r="V63" s="39"/>
      <c r="W63" s="39"/>
      <c r="X63" s="30"/>
      <c r="Y63" s="30"/>
      <c r="AB63" s="13"/>
    </row>
    <row r="64" spans="1:28" ht="12.75">
      <c r="A64" s="29">
        <v>31</v>
      </c>
      <c r="B64" s="35" t="s">
        <v>55</v>
      </c>
      <c r="C64" s="35" t="s">
        <v>86</v>
      </c>
      <c r="D64" s="36" t="s">
        <v>11</v>
      </c>
      <c r="E64" s="73"/>
      <c r="F64" s="31">
        <f>+'SDN BACAU'!F64+'SDN BARLAD'!F64+'SDN BOTOSANI'!F64+'SDN C-LUNG MOLDOVENESC'!F64+'SDN FOCSANI'!F64+'SDN GALATI'!F64+'SDN IASI'!F64+'SDN PIATRA NEAMT'!F64+'SDN SUCEAVA'!F64</f>
        <v>2430</v>
      </c>
      <c r="G64" s="31">
        <f>+'SDN BACAU'!G64+'SDN BARLAD'!G64+'SDN BOTOSANI'!G64+'SDN C-LUNG MOLDOVENESC'!G64+'SDN FOCSANI'!G64+'SDN GALATI'!G64+'SDN IASI'!G64+'SDN PIATRA NEAMT'!G64+'SDN SUCEAVA'!G64</f>
        <v>11520</v>
      </c>
      <c r="H64" s="40">
        <f>+$E64*F64</f>
        <v>0</v>
      </c>
      <c r="I64" s="40">
        <f>+$E64*G64</f>
        <v>0</v>
      </c>
      <c r="J64" s="31">
        <f>+'SDN BACAU'!J64+'SDN BARLAD'!J64+'SDN BOTOSANI'!J64+'SDN C-LUNG MOLDOVENESC'!J64+'SDN FOCSANI'!J64+'SDN GALATI'!J64+'SDN IASI'!J64+'SDN PIATRA NEAMT'!J64+'SDN SUCEAVA'!J64</f>
        <v>2430</v>
      </c>
      <c r="K64" s="31">
        <f>+'SDN BACAU'!K64+'SDN BARLAD'!K64+'SDN BOTOSANI'!K64+'SDN C-LUNG MOLDOVENESC'!K64+'SDN FOCSANI'!K64+'SDN GALATI'!K64+'SDN IASI'!K64+'SDN PIATRA NEAMT'!K64+'SDN SUCEAVA'!K64</f>
        <v>11520</v>
      </c>
      <c r="L64" s="40">
        <f>+$E64*J64</f>
        <v>0</v>
      </c>
      <c r="M64" s="40">
        <f>+$E64*K64</f>
        <v>0</v>
      </c>
      <c r="N64" s="31">
        <f>+'SDN BACAU'!N64+'SDN BARLAD'!N64+'SDN BOTOSANI'!N64+'SDN C-LUNG MOLDOVENESC'!N64+'SDN FOCSANI'!N64+'SDN GALATI'!N64+'SDN IASI'!N64+'SDN PIATRA NEAMT'!N64+'SDN SUCEAVA'!N64</f>
        <v>2430</v>
      </c>
      <c r="O64" s="31">
        <f>+'SDN BACAU'!O64+'SDN BARLAD'!O64+'SDN BOTOSANI'!O64+'SDN C-LUNG MOLDOVENESC'!O64+'SDN FOCSANI'!O64+'SDN GALATI'!O64+'SDN IASI'!O64+'SDN PIATRA NEAMT'!O64+'SDN SUCEAVA'!O64</f>
        <v>11520</v>
      </c>
      <c r="P64" s="40">
        <f>+$E64*N64</f>
        <v>0</v>
      </c>
      <c r="Q64" s="40">
        <f>+$E64*O64</f>
        <v>0</v>
      </c>
      <c r="R64" s="31">
        <f>+'SDN BACAU'!R64+'SDN BARLAD'!R64+'SDN BOTOSANI'!R64+'SDN C-LUNG MOLDOVENESC'!R64+'SDN FOCSANI'!R64+'SDN GALATI'!R64+'SDN IASI'!R64+'SDN PIATRA NEAMT'!R64+'SDN SUCEAVA'!R64</f>
        <v>2430</v>
      </c>
      <c r="S64" s="31">
        <f>+'SDN BACAU'!S64+'SDN BARLAD'!S64+'SDN BOTOSANI'!S64+'SDN C-LUNG MOLDOVENESC'!S64+'SDN FOCSANI'!S64+'SDN GALATI'!S64+'SDN IASI'!S64+'SDN PIATRA NEAMT'!S64+'SDN SUCEAVA'!S64</f>
        <v>11520</v>
      </c>
      <c r="T64" s="40">
        <f>+$E64*R64</f>
        <v>0</v>
      </c>
      <c r="U64" s="40">
        <f>+$E64*S64</f>
        <v>0</v>
      </c>
      <c r="V64" s="39">
        <f>F64+J64+N64+R64</f>
        <v>9720</v>
      </c>
      <c r="W64" s="39">
        <f>G64+K64+O64+S64</f>
        <v>46080</v>
      </c>
      <c r="X64" s="30">
        <f>+H64+L64+P64+T64</f>
        <v>0</v>
      </c>
      <c r="Y64" s="30">
        <f>+I64+M64+Q64+U64</f>
        <v>0</v>
      </c>
      <c r="AA64" s="78"/>
      <c r="AB64" s="13"/>
    </row>
    <row r="65" spans="1:28" ht="12.75">
      <c r="A65" s="99"/>
      <c r="B65" s="102"/>
      <c r="C65" s="194" t="s">
        <v>176</v>
      </c>
      <c r="D65" s="89"/>
      <c r="E65" s="73"/>
      <c r="F65" s="31"/>
      <c r="G65" s="31"/>
      <c r="H65" s="40"/>
      <c r="I65" s="40"/>
      <c r="J65" s="31"/>
      <c r="K65" s="31"/>
      <c r="L65" s="40"/>
      <c r="M65" s="40"/>
      <c r="N65" s="31"/>
      <c r="O65" s="31"/>
      <c r="P65" s="40"/>
      <c r="Q65" s="40"/>
      <c r="R65" s="31"/>
      <c r="S65" s="31"/>
      <c r="T65" s="40"/>
      <c r="U65" s="40"/>
      <c r="V65" s="39"/>
      <c r="W65" s="39"/>
      <c r="X65" s="30"/>
      <c r="Y65" s="30"/>
      <c r="AB65" s="13"/>
    </row>
    <row r="66" spans="1:28" ht="12.75">
      <c r="A66" s="99"/>
      <c r="B66" s="102"/>
      <c r="C66" s="195" t="s">
        <v>132</v>
      </c>
      <c r="D66" s="89"/>
      <c r="E66" s="73"/>
      <c r="F66" s="31"/>
      <c r="G66" s="31"/>
      <c r="H66" s="40"/>
      <c r="I66" s="40"/>
      <c r="J66" s="31"/>
      <c r="K66" s="31"/>
      <c r="L66" s="40"/>
      <c r="M66" s="40"/>
      <c r="N66" s="31"/>
      <c r="O66" s="31"/>
      <c r="P66" s="40"/>
      <c r="Q66" s="40"/>
      <c r="R66" s="31"/>
      <c r="S66" s="31"/>
      <c r="T66" s="40"/>
      <c r="U66" s="40"/>
      <c r="V66" s="39"/>
      <c r="W66" s="39"/>
      <c r="X66" s="30"/>
      <c r="Y66" s="30"/>
      <c r="AB66" s="13"/>
    </row>
    <row r="67" spans="1:28" ht="12.75">
      <c r="A67" s="99"/>
      <c r="B67" s="102"/>
      <c r="C67" s="195" t="s">
        <v>212</v>
      </c>
      <c r="D67" s="89"/>
      <c r="E67" s="73"/>
      <c r="F67" s="31"/>
      <c r="G67" s="31"/>
      <c r="H67" s="40"/>
      <c r="I67" s="40"/>
      <c r="J67" s="31"/>
      <c r="K67" s="31"/>
      <c r="L67" s="40"/>
      <c r="M67" s="40"/>
      <c r="N67" s="31"/>
      <c r="O67" s="31"/>
      <c r="P67" s="40"/>
      <c r="Q67" s="40"/>
      <c r="R67" s="31"/>
      <c r="S67" s="31"/>
      <c r="T67" s="40"/>
      <c r="U67" s="40"/>
      <c r="V67" s="39"/>
      <c r="W67" s="39"/>
      <c r="X67" s="30"/>
      <c r="Y67" s="30"/>
      <c r="AB67" s="13"/>
    </row>
    <row r="68" spans="1:28" ht="12.75">
      <c r="A68" s="99"/>
      <c r="B68" s="102"/>
      <c r="C68" s="195" t="s">
        <v>134</v>
      </c>
      <c r="D68" s="89"/>
      <c r="E68" s="73"/>
      <c r="F68" s="31"/>
      <c r="G68" s="31"/>
      <c r="H68" s="40"/>
      <c r="I68" s="40"/>
      <c r="J68" s="31"/>
      <c r="K68" s="31"/>
      <c r="L68" s="40"/>
      <c r="M68" s="40"/>
      <c r="N68" s="31"/>
      <c r="O68" s="31"/>
      <c r="P68" s="40"/>
      <c r="Q68" s="40"/>
      <c r="R68" s="31"/>
      <c r="S68" s="31"/>
      <c r="T68" s="40"/>
      <c r="U68" s="40"/>
      <c r="V68" s="39"/>
      <c r="W68" s="39"/>
      <c r="X68" s="30"/>
      <c r="Y68" s="30"/>
      <c r="AB68" s="13"/>
    </row>
    <row r="69" spans="1:28" ht="12.75">
      <c r="A69" s="99"/>
      <c r="B69" s="102"/>
      <c r="C69" s="195" t="s">
        <v>83</v>
      </c>
      <c r="D69" s="89"/>
      <c r="E69" s="73"/>
      <c r="F69" s="31"/>
      <c r="G69" s="31"/>
      <c r="H69" s="40"/>
      <c r="I69" s="40"/>
      <c r="J69" s="31"/>
      <c r="K69" s="31"/>
      <c r="L69" s="40"/>
      <c r="M69" s="40"/>
      <c r="N69" s="31"/>
      <c r="O69" s="31"/>
      <c r="P69" s="40"/>
      <c r="Q69" s="40"/>
      <c r="R69" s="31"/>
      <c r="S69" s="31"/>
      <c r="T69" s="40"/>
      <c r="U69" s="40"/>
      <c r="V69" s="39"/>
      <c r="W69" s="39"/>
      <c r="X69" s="30"/>
      <c r="Y69" s="30"/>
      <c r="AB69" s="13"/>
    </row>
    <row r="70" spans="1:28" ht="12.75">
      <c r="A70" s="99"/>
      <c r="B70" s="102"/>
      <c r="C70" s="196" t="s">
        <v>135</v>
      </c>
      <c r="D70" s="89"/>
      <c r="E70" s="73"/>
      <c r="F70" s="31"/>
      <c r="G70" s="31"/>
      <c r="H70" s="40"/>
      <c r="I70" s="40"/>
      <c r="J70" s="31"/>
      <c r="K70" s="31"/>
      <c r="L70" s="40"/>
      <c r="M70" s="40"/>
      <c r="N70" s="31"/>
      <c r="O70" s="31"/>
      <c r="P70" s="40"/>
      <c r="Q70" s="40"/>
      <c r="R70" s="31"/>
      <c r="S70" s="31"/>
      <c r="T70" s="40"/>
      <c r="U70" s="40"/>
      <c r="V70" s="39"/>
      <c r="W70" s="39"/>
      <c r="X70" s="30"/>
      <c r="Y70" s="30"/>
      <c r="AB70" s="13"/>
    </row>
    <row r="71" spans="1:28" ht="12.75">
      <c r="A71" s="99"/>
      <c r="B71" s="102"/>
      <c r="C71" s="195" t="s">
        <v>80</v>
      </c>
      <c r="D71" s="89"/>
      <c r="E71" s="73"/>
      <c r="F71" s="31"/>
      <c r="G71" s="31"/>
      <c r="H71" s="40"/>
      <c r="I71" s="40"/>
      <c r="J71" s="31"/>
      <c r="K71" s="31"/>
      <c r="L71" s="40"/>
      <c r="M71" s="40"/>
      <c r="N71" s="31"/>
      <c r="O71" s="31"/>
      <c r="P71" s="40"/>
      <c r="Q71" s="40"/>
      <c r="R71" s="31"/>
      <c r="S71" s="31"/>
      <c r="T71" s="40"/>
      <c r="U71" s="40"/>
      <c r="V71" s="39"/>
      <c r="W71" s="39"/>
      <c r="X71" s="30"/>
      <c r="Y71" s="30"/>
      <c r="AB71" s="13"/>
    </row>
    <row r="72" spans="1:28" ht="12.75">
      <c r="A72" s="29">
        <v>32</v>
      </c>
      <c r="B72" s="35" t="s">
        <v>74</v>
      </c>
      <c r="C72" s="208" t="s">
        <v>210</v>
      </c>
      <c r="D72" s="36" t="s">
        <v>11</v>
      </c>
      <c r="E72" s="73"/>
      <c r="F72" s="31">
        <f>+'SDN BACAU'!F72+'SDN BARLAD'!F72+'SDN BOTOSANI'!F72+'SDN C-LUNG MOLDOVENESC'!F72+'SDN FOCSANI'!F72+'SDN GALATI'!F72+'SDN IASI'!F72+'SDN PIATRA NEAMT'!F72+'SDN SUCEAVA'!F72</f>
        <v>2600</v>
      </c>
      <c r="G72" s="31">
        <f>+'SDN BACAU'!G72+'SDN BARLAD'!G72+'SDN BOTOSANI'!G72+'SDN C-LUNG MOLDOVENESC'!G72+'SDN FOCSANI'!G72+'SDN GALATI'!G72+'SDN IASI'!G72+'SDN PIATRA NEAMT'!G72+'SDN SUCEAVA'!G72</f>
        <v>10900</v>
      </c>
      <c r="H72" s="40">
        <f>+$E72*F72</f>
        <v>0</v>
      </c>
      <c r="I72" s="40">
        <f>+$E72*G72</f>
        <v>0</v>
      </c>
      <c r="J72" s="31">
        <f>+'SDN BACAU'!J72+'SDN BARLAD'!J72+'SDN BOTOSANI'!J72+'SDN C-LUNG MOLDOVENESC'!J72+'SDN FOCSANI'!J72+'SDN GALATI'!J72+'SDN IASI'!J72+'SDN PIATRA NEAMT'!J72+'SDN SUCEAVA'!J72</f>
        <v>2600</v>
      </c>
      <c r="K72" s="31">
        <f>+'SDN BACAU'!K72+'SDN BARLAD'!K72+'SDN BOTOSANI'!K72+'SDN C-LUNG MOLDOVENESC'!K72+'SDN FOCSANI'!K72+'SDN GALATI'!K72+'SDN IASI'!K72+'SDN PIATRA NEAMT'!K72+'SDN SUCEAVA'!K72</f>
        <v>10900</v>
      </c>
      <c r="L72" s="40">
        <f>+$E72*J72</f>
        <v>0</v>
      </c>
      <c r="M72" s="40">
        <f>+$E72*K72</f>
        <v>0</v>
      </c>
      <c r="N72" s="31">
        <f>+'SDN BACAU'!N72+'SDN BARLAD'!N72+'SDN BOTOSANI'!N72+'SDN C-LUNG MOLDOVENESC'!N72+'SDN FOCSANI'!N72+'SDN GALATI'!N72+'SDN IASI'!N72+'SDN PIATRA NEAMT'!N72+'SDN SUCEAVA'!N72</f>
        <v>2600</v>
      </c>
      <c r="O72" s="31">
        <f>+'SDN BACAU'!O72+'SDN BARLAD'!O72+'SDN BOTOSANI'!O72+'SDN C-LUNG MOLDOVENESC'!O72+'SDN FOCSANI'!O72+'SDN GALATI'!O72+'SDN IASI'!O72+'SDN PIATRA NEAMT'!O72+'SDN SUCEAVA'!O72</f>
        <v>10900</v>
      </c>
      <c r="P72" s="40">
        <f>+$E72*N72</f>
        <v>0</v>
      </c>
      <c r="Q72" s="40">
        <f>+$E72*O72</f>
        <v>0</v>
      </c>
      <c r="R72" s="31">
        <f>+'SDN BACAU'!R72+'SDN BARLAD'!R72+'SDN BOTOSANI'!R72+'SDN C-LUNG MOLDOVENESC'!R72+'SDN FOCSANI'!R72+'SDN GALATI'!R72+'SDN IASI'!R72+'SDN PIATRA NEAMT'!R72+'SDN SUCEAVA'!R72</f>
        <v>2600</v>
      </c>
      <c r="S72" s="31">
        <f>+'SDN BACAU'!S72+'SDN BARLAD'!S72+'SDN BOTOSANI'!S72+'SDN C-LUNG MOLDOVENESC'!S72+'SDN FOCSANI'!S72+'SDN GALATI'!S72+'SDN IASI'!S72+'SDN PIATRA NEAMT'!S72+'SDN SUCEAVA'!S72</f>
        <v>10900</v>
      </c>
      <c r="T72" s="40">
        <f>+$E72*R72</f>
        <v>0</v>
      </c>
      <c r="U72" s="40">
        <f>+$E72*S72</f>
        <v>0</v>
      </c>
      <c r="V72" s="39">
        <f>F72+J72+N72+R72</f>
        <v>10400</v>
      </c>
      <c r="W72" s="39">
        <f>G72+K72+O72+S72</f>
        <v>43600</v>
      </c>
      <c r="X72" s="30">
        <f>+H72+L72+P72+T72</f>
        <v>0</v>
      </c>
      <c r="Y72" s="30">
        <f>+I72+M72+Q72+U72</f>
        <v>0</v>
      </c>
      <c r="AA72" s="78"/>
      <c r="AB72" s="13"/>
    </row>
    <row r="73" spans="1:28" ht="12.75">
      <c r="A73" s="99"/>
      <c r="B73" s="102"/>
      <c r="C73" s="194" t="s">
        <v>174</v>
      </c>
      <c r="D73" s="89"/>
      <c r="E73" s="73"/>
      <c r="F73" s="31"/>
      <c r="G73" s="31"/>
      <c r="H73" s="40"/>
      <c r="I73" s="40"/>
      <c r="J73" s="31"/>
      <c r="K73" s="31"/>
      <c r="L73" s="40"/>
      <c r="M73" s="40"/>
      <c r="N73" s="31"/>
      <c r="O73" s="31"/>
      <c r="P73" s="40"/>
      <c r="Q73" s="40"/>
      <c r="R73" s="31"/>
      <c r="S73" s="31"/>
      <c r="T73" s="40"/>
      <c r="U73" s="40"/>
      <c r="V73" s="39"/>
      <c r="W73" s="39"/>
      <c r="X73" s="30"/>
      <c r="Y73" s="30"/>
      <c r="AB73" s="13"/>
    </row>
    <row r="74" spans="1:28" ht="12.75">
      <c r="A74" s="99"/>
      <c r="B74" s="102"/>
      <c r="C74" s="195" t="s">
        <v>132</v>
      </c>
      <c r="D74" s="89"/>
      <c r="E74" s="73"/>
      <c r="F74" s="31"/>
      <c r="G74" s="31"/>
      <c r="H74" s="40"/>
      <c r="I74" s="40"/>
      <c r="J74" s="31"/>
      <c r="K74" s="31"/>
      <c r="L74" s="40"/>
      <c r="M74" s="40"/>
      <c r="N74" s="31"/>
      <c r="O74" s="31"/>
      <c r="P74" s="40"/>
      <c r="Q74" s="40"/>
      <c r="R74" s="31"/>
      <c r="S74" s="31"/>
      <c r="T74" s="40"/>
      <c r="U74" s="40"/>
      <c r="V74" s="39"/>
      <c r="W74" s="39"/>
      <c r="X74" s="30"/>
      <c r="Y74" s="30"/>
      <c r="AB74" s="13"/>
    </row>
    <row r="75" spans="1:28" ht="12.75">
      <c r="A75" s="99"/>
      <c r="B75" s="102"/>
      <c r="C75" s="195" t="s">
        <v>212</v>
      </c>
      <c r="D75" s="89"/>
      <c r="E75" s="73"/>
      <c r="F75" s="31"/>
      <c r="G75" s="31"/>
      <c r="H75" s="40"/>
      <c r="I75" s="40"/>
      <c r="J75" s="31"/>
      <c r="K75" s="31"/>
      <c r="L75" s="40"/>
      <c r="M75" s="40"/>
      <c r="N75" s="31"/>
      <c r="O75" s="31"/>
      <c r="P75" s="40"/>
      <c r="Q75" s="40"/>
      <c r="R75" s="31"/>
      <c r="S75" s="31"/>
      <c r="T75" s="40"/>
      <c r="U75" s="40"/>
      <c r="V75" s="39"/>
      <c r="W75" s="39"/>
      <c r="X75" s="30"/>
      <c r="Y75" s="30"/>
      <c r="AB75" s="13"/>
    </row>
    <row r="76" spans="1:28" ht="12.75">
      <c r="A76" s="99"/>
      <c r="B76" s="102"/>
      <c r="C76" s="195" t="s">
        <v>134</v>
      </c>
      <c r="D76" s="89"/>
      <c r="E76" s="73"/>
      <c r="F76" s="31"/>
      <c r="G76" s="31"/>
      <c r="H76" s="40"/>
      <c r="I76" s="40"/>
      <c r="J76" s="31"/>
      <c r="K76" s="31"/>
      <c r="L76" s="40"/>
      <c r="M76" s="40"/>
      <c r="N76" s="31"/>
      <c r="O76" s="31"/>
      <c r="P76" s="40"/>
      <c r="Q76" s="40"/>
      <c r="R76" s="31"/>
      <c r="S76" s="31"/>
      <c r="T76" s="40"/>
      <c r="U76" s="40"/>
      <c r="V76" s="39"/>
      <c r="W76" s="39"/>
      <c r="X76" s="30"/>
      <c r="Y76" s="30"/>
      <c r="AB76" s="13"/>
    </row>
    <row r="77" spans="1:28" ht="12.75">
      <c r="A77" s="99"/>
      <c r="B77" s="102"/>
      <c r="C77" s="195" t="s">
        <v>83</v>
      </c>
      <c r="D77" s="89"/>
      <c r="E77" s="73"/>
      <c r="F77" s="31"/>
      <c r="G77" s="31"/>
      <c r="H77" s="40"/>
      <c r="I77" s="40"/>
      <c r="J77" s="31"/>
      <c r="K77" s="31"/>
      <c r="L77" s="40"/>
      <c r="M77" s="40"/>
      <c r="N77" s="31"/>
      <c r="O77" s="31"/>
      <c r="P77" s="40"/>
      <c r="Q77" s="40"/>
      <c r="R77" s="31"/>
      <c r="S77" s="31"/>
      <c r="T77" s="40"/>
      <c r="U77" s="40"/>
      <c r="V77" s="39"/>
      <c r="W77" s="39"/>
      <c r="X77" s="30"/>
      <c r="Y77" s="30"/>
      <c r="AB77" s="13"/>
    </row>
    <row r="78" spans="1:28" ht="12.75">
      <c r="A78" s="99"/>
      <c r="B78" s="102"/>
      <c r="C78" s="196" t="s">
        <v>135</v>
      </c>
      <c r="D78" s="89"/>
      <c r="E78" s="73"/>
      <c r="F78" s="31"/>
      <c r="G78" s="31"/>
      <c r="H78" s="40"/>
      <c r="I78" s="40"/>
      <c r="J78" s="31"/>
      <c r="K78" s="31"/>
      <c r="L78" s="40"/>
      <c r="M78" s="40"/>
      <c r="N78" s="31"/>
      <c r="O78" s="31"/>
      <c r="P78" s="40"/>
      <c r="Q78" s="40"/>
      <c r="R78" s="31"/>
      <c r="S78" s="31"/>
      <c r="T78" s="40"/>
      <c r="U78" s="40"/>
      <c r="V78" s="39"/>
      <c r="W78" s="39"/>
      <c r="X78" s="30"/>
      <c r="Y78" s="30"/>
      <c r="AB78" s="13"/>
    </row>
    <row r="79" spans="1:28" ht="12.75">
      <c r="A79" s="99"/>
      <c r="B79" s="102"/>
      <c r="C79" s="195" t="s">
        <v>213</v>
      </c>
      <c r="D79" s="89"/>
      <c r="E79" s="73"/>
      <c r="F79" s="31"/>
      <c r="G79" s="31"/>
      <c r="H79" s="40"/>
      <c r="I79" s="40"/>
      <c r="J79" s="31"/>
      <c r="K79" s="31"/>
      <c r="L79" s="40"/>
      <c r="M79" s="40"/>
      <c r="N79" s="31"/>
      <c r="O79" s="31"/>
      <c r="P79" s="40"/>
      <c r="Q79" s="40"/>
      <c r="R79" s="31"/>
      <c r="S79" s="31"/>
      <c r="T79" s="40"/>
      <c r="U79" s="40"/>
      <c r="V79" s="39"/>
      <c r="W79" s="39"/>
      <c r="X79" s="30"/>
      <c r="Y79" s="30"/>
      <c r="AB79" s="13"/>
    </row>
    <row r="80" spans="1:28" ht="12.75">
      <c r="A80" s="99"/>
      <c r="B80" s="102"/>
      <c r="C80" s="195" t="s">
        <v>80</v>
      </c>
      <c r="D80" s="89"/>
      <c r="E80" s="73"/>
      <c r="F80" s="31"/>
      <c r="G80" s="31"/>
      <c r="H80" s="40"/>
      <c r="I80" s="40"/>
      <c r="J80" s="31"/>
      <c r="K80" s="31"/>
      <c r="L80" s="40"/>
      <c r="M80" s="40"/>
      <c r="N80" s="31"/>
      <c r="O80" s="31"/>
      <c r="P80" s="40"/>
      <c r="Q80" s="40"/>
      <c r="R80" s="31"/>
      <c r="S80" s="31"/>
      <c r="T80" s="40"/>
      <c r="U80" s="40"/>
      <c r="V80" s="39"/>
      <c r="W80" s="39"/>
      <c r="X80" s="30"/>
      <c r="Y80" s="30"/>
      <c r="AB80" s="13"/>
    </row>
    <row r="81" spans="1:28" ht="12.75">
      <c r="A81" s="29">
        <v>33</v>
      </c>
      <c r="B81" s="35" t="s">
        <v>75</v>
      </c>
      <c r="C81" s="208" t="s">
        <v>210</v>
      </c>
      <c r="D81" s="36" t="s">
        <v>11</v>
      </c>
      <c r="E81" s="73"/>
      <c r="F81" s="31">
        <f>+'SDN BACAU'!F81+'SDN BARLAD'!F81+'SDN BOTOSANI'!F81+'SDN C-LUNG MOLDOVENESC'!F81+'SDN FOCSANI'!F81+'SDN GALATI'!F81+'SDN IASI'!F81+'SDN PIATRA NEAMT'!F81+'SDN SUCEAVA'!F81</f>
        <v>3175</v>
      </c>
      <c r="G81" s="31">
        <f>+'SDN BACAU'!G81+'SDN BARLAD'!G81+'SDN BOTOSANI'!G81+'SDN C-LUNG MOLDOVENESC'!G81+'SDN FOCSANI'!G81+'SDN GALATI'!G81+'SDN IASI'!G81+'SDN PIATRA NEAMT'!G81+'SDN SUCEAVA'!G81</f>
        <v>13565</v>
      </c>
      <c r="H81" s="40">
        <f>+$E81*F81</f>
        <v>0</v>
      </c>
      <c r="I81" s="40">
        <f>+$E81*G81</f>
        <v>0</v>
      </c>
      <c r="J81" s="31">
        <f>+'SDN BACAU'!J81+'SDN BARLAD'!J81+'SDN BOTOSANI'!J81+'SDN C-LUNG MOLDOVENESC'!J81+'SDN FOCSANI'!J81+'SDN GALATI'!J81+'SDN IASI'!J81+'SDN PIATRA NEAMT'!J81+'SDN SUCEAVA'!J81</f>
        <v>3175</v>
      </c>
      <c r="K81" s="31">
        <f>+'SDN BACAU'!K81+'SDN BARLAD'!K81+'SDN BOTOSANI'!K81+'SDN C-LUNG MOLDOVENESC'!K81+'SDN FOCSANI'!K81+'SDN GALATI'!K81+'SDN IASI'!K81+'SDN PIATRA NEAMT'!K81+'SDN SUCEAVA'!K81</f>
        <v>13565</v>
      </c>
      <c r="L81" s="40">
        <f>+$E81*J81</f>
        <v>0</v>
      </c>
      <c r="M81" s="40">
        <f>+$E81*K81</f>
        <v>0</v>
      </c>
      <c r="N81" s="31">
        <f>+'SDN BACAU'!N81+'SDN BARLAD'!N81+'SDN BOTOSANI'!N81+'SDN C-LUNG MOLDOVENESC'!N81+'SDN FOCSANI'!N81+'SDN GALATI'!N81+'SDN IASI'!N81+'SDN PIATRA NEAMT'!N81+'SDN SUCEAVA'!N81</f>
        <v>3175</v>
      </c>
      <c r="O81" s="31">
        <f>+'SDN BACAU'!O81+'SDN BARLAD'!O81+'SDN BOTOSANI'!O81+'SDN C-LUNG MOLDOVENESC'!O81+'SDN FOCSANI'!O81+'SDN GALATI'!O81+'SDN IASI'!O81+'SDN PIATRA NEAMT'!O81+'SDN SUCEAVA'!O81</f>
        <v>13565</v>
      </c>
      <c r="P81" s="40">
        <f>+$E81*N81</f>
        <v>0</v>
      </c>
      <c r="Q81" s="40">
        <f>+$E81*O81</f>
        <v>0</v>
      </c>
      <c r="R81" s="31">
        <f>+'SDN BACAU'!R81+'SDN BARLAD'!R81+'SDN BOTOSANI'!R81+'SDN C-LUNG MOLDOVENESC'!R81+'SDN FOCSANI'!R81+'SDN GALATI'!R81+'SDN IASI'!R81+'SDN PIATRA NEAMT'!R81+'SDN SUCEAVA'!R81</f>
        <v>3075</v>
      </c>
      <c r="S81" s="31">
        <f>+'SDN BACAU'!S81+'SDN BARLAD'!S81+'SDN BOTOSANI'!S81+'SDN C-LUNG MOLDOVENESC'!S81+'SDN FOCSANI'!S81+'SDN GALATI'!S81+'SDN IASI'!S81+'SDN PIATRA NEAMT'!S81+'SDN SUCEAVA'!S81</f>
        <v>13565</v>
      </c>
      <c r="T81" s="40">
        <f>+$E81*R81</f>
        <v>0</v>
      </c>
      <c r="U81" s="40">
        <f>+$E81*S81</f>
        <v>0</v>
      </c>
      <c r="V81" s="39">
        <f>F81+J81+N81+R81</f>
        <v>12600</v>
      </c>
      <c r="W81" s="39">
        <f>G81+K81+O81+S81</f>
        <v>54260</v>
      </c>
      <c r="X81" s="30">
        <f>+H81+L81+P81+T81</f>
        <v>0</v>
      </c>
      <c r="Y81" s="30">
        <f>+I81+M81+Q81+U81</f>
        <v>0</v>
      </c>
      <c r="AA81" s="78"/>
      <c r="AB81" s="13"/>
    </row>
    <row r="82" spans="1:28" ht="12.75">
      <c r="A82" s="99"/>
      <c r="B82" s="102"/>
      <c r="C82" s="194" t="s">
        <v>175</v>
      </c>
      <c r="D82" s="89"/>
      <c r="E82" s="73"/>
      <c r="F82" s="31"/>
      <c r="G82" s="31"/>
      <c r="H82" s="40"/>
      <c r="I82" s="40"/>
      <c r="J82" s="31"/>
      <c r="K82" s="31"/>
      <c r="L82" s="40"/>
      <c r="M82" s="40"/>
      <c r="N82" s="31"/>
      <c r="O82" s="31"/>
      <c r="P82" s="40"/>
      <c r="Q82" s="40"/>
      <c r="R82" s="31"/>
      <c r="S82" s="31"/>
      <c r="T82" s="40"/>
      <c r="U82" s="40"/>
      <c r="V82" s="39"/>
      <c r="W82" s="39"/>
      <c r="X82" s="30"/>
      <c r="Y82" s="30"/>
      <c r="AB82" s="13"/>
    </row>
    <row r="83" spans="1:28" ht="12.75">
      <c r="A83" s="99"/>
      <c r="B83" s="102"/>
      <c r="C83" s="195" t="s">
        <v>132</v>
      </c>
      <c r="D83" s="89"/>
      <c r="E83" s="73"/>
      <c r="F83" s="31"/>
      <c r="G83" s="31"/>
      <c r="H83" s="40"/>
      <c r="I83" s="40"/>
      <c r="J83" s="31"/>
      <c r="K83" s="31"/>
      <c r="L83" s="40"/>
      <c r="M83" s="40"/>
      <c r="N83" s="31"/>
      <c r="O83" s="31"/>
      <c r="P83" s="40"/>
      <c r="Q83" s="40"/>
      <c r="R83" s="31"/>
      <c r="S83" s="31"/>
      <c r="T83" s="40"/>
      <c r="U83" s="40"/>
      <c r="V83" s="39"/>
      <c r="W83" s="39"/>
      <c r="X83" s="30"/>
      <c r="Y83" s="30"/>
      <c r="AB83" s="13"/>
    </row>
    <row r="84" spans="1:28" ht="12.75">
      <c r="A84" s="99"/>
      <c r="B84" s="102"/>
      <c r="C84" s="195" t="s">
        <v>212</v>
      </c>
      <c r="D84" s="89"/>
      <c r="E84" s="73"/>
      <c r="F84" s="31"/>
      <c r="G84" s="31"/>
      <c r="H84" s="40"/>
      <c r="I84" s="40"/>
      <c r="J84" s="31"/>
      <c r="K84" s="31"/>
      <c r="L84" s="40"/>
      <c r="M84" s="40"/>
      <c r="N84" s="31"/>
      <c r="O84" s="31"/>
      <c r="P84" s="40"/>
      <c r="Q84" s="40"/>
      <c r="R84" s="31"/>
      <c r="S84" s="31"/>
      <c r="T84" s="40"/>
      <c r="U84" s="40"/>
      <c r="V84" s="39"/>
      <c r="W84" s="39"/>
      <c r="X84" s="30"/>
      <c r="Y84" s="30"/>
      <c r="AB84" s="13"/>
    </row>
    <row r="85" spans="1:28" ht="12.75">
      <c r="A85" s="99"/>
      <c r="B85" s="102"/>
      <c r="C85" s="195" t="s">
        <v>134</v>
      </c>
      <c r="D85" s="89"/>
      <c r="E85" s="73"/>
      <c r="F85" s="31"/>
      <c r="G85" s="31"/>
      <c r="H85" s="40"/>
      <c r="I85" s="40"/>
      <c r="J85" s="31"/>
      <c r="K85" s="31"/>
      <c r="L85" s="40"/>
      <c r="M85" s="40"/>
      <c r="N85" s="31"/>
      <c r="O85" s="31"/>
      <c r="P85" s="40"/>
      <c r="Q85" s="40"/>
      <c r="R85" s="31"/>
      <c r="S85" s="31"/>
      <c r="T85" s="40"/>
      <c r="U85" s="40"/>
      <c r="V85" s="39"/>
      <c r="W85" s="39"/>
      <c r="X85" s="30"/>
      <c r="Y85" s="30"/>
      <c r="AB85" s="13"/>
    </row>
    <row r="86" spans="1:28" ht="12.75">
      <c r="A86" s="99"/>
      <c r="B86" s="102"/>
      <c r="C86" s="195" t="s">
        <v>83</v>
      </c>
      <c r="D86" s="89"/>
      <c r="E86" s="73"/>
      <c r="F86" s="31"/>
      <c r="G86" s="31"/>
      <c r="H86" s="40"/>
      <c r="I86" s="40"/>
      <c r="J86" s="31"/>
      <c r="K86" s="31"/>
      <c r="L86" s="40"/>
      <c r="M86" s="40"/>
      <c r="N86" s="31"/>
      <c r="O86" s="31"/>
      <c r="P86" s="40"/>
      <c r="Q86" s="40"/>
      <c r="R86" s="31"/>
      <c r="S86" s="31"/>
      <c r="T86" s="40"/>
      <c r="U86" s="40"/>
      <c r="V86" s="39"/>
      <c r="W86" s="39"/>
      <c r="X86" s="30"/>
      <c r="Y86" s="30"/>
      <c r="AB86" s="13"/>
    </row>
    <row r="87" spans="1:28" ht="12.75">
      <c r="A87" s="99"/>
      <c r="B87" s="102"/>
      <c r="C87" s="196" t="s">
        <v>135</v>
      </c>
      <c r="D87" s="89"/>
      <c r="E87" s="73"/>
      <c r="F87" s="31"/>
      <c r="G87" s="31"/>
      <c r="H87" s="40"/>
      <c r="I87" s="40"/>
      <c r="J87" s="31"/>
      <c r="K87" s="31"/>
      <c r="L87" s="40"/>
      <c r="M87" s="40"/>
      <c r="N87" s="31"/>
      <c r="O87" s="31"/>
      <c r="P87" s="40"/>
      <c r="Q87" s="40"/>
      <c r="R87" s="31"/>
      <c r="S87" s="31"/>
      <c r="T87" s="40"/>
      <c r="U87" s="40"/>
      <c r="V87" s="39"/>
      <c r="W87" s="39"/>
      <c r="X87" s="30"/>
      <c r="Y87" s="30"/>
      <c r="AB87" s="13"/>
    </row>
    <row r="88" spans="1:28" ht="12.75">
      <c r="A88" s="99"/>
      <c r="B88" s="102"/>
      <c r="C88" s="195" t="s">
        <v>213</v>
      </c>
      <c r="D88" s="89"/>
      <c r="E88" s="73"/>
      <c r="F88" s="31"/>
      <c r="G88" s="31"/>
      <c r="H88" s="40"/>
      <c r="I88" s="40"/>
      <c r="J88" s="31"/>
      <c r="K88" s="31"/>
      <c r="L88" s="40"/>
      <c r="M88" s="40"/>
      <c r="N88" s="31"/>
      <c r="O88" s="31"/>
      <c r="P88" s="40"/>
      <c r="Q88" s="40"/>
      <c r="R88" s="31"/>
      <c r="S88" s="31"/>
      <c r="T88" s="40"/>
      <c r="U88" s="40"/>
      <c r="V88" s="39"/>
      <c r="W88" s="39"/>
      <c r="X88" s="30"/>
      <c r="Y88" s="30"/>
      <c r="AB88" s="13"/>
    </row>
    <row r="89" spans="1:28" ht="12.75">
      <c r="A89" s="99"/>
      <c r="B89" s="102"/>
      <c r="C89" s="195" t="s">
        <v>80</v>
      </c>
      <c r="D89" s="89"/>
      <c r="E89" s="73"/>
      <c r="F89" s="31"/>
      <c r="G89" s="31"/>
      <c r="H89" s="40"/>
      <c r="I89" s="40"/>
      <c r="J89" s="31"/>
      <c r="K89" s="31"/>
      <c r="L89" s="40"/>
      <c r="M89" s="40"/>
      <c r="N89" s="31"/>
      <c r="O89" s="31"/>
      <c r="P89" s="40"/>
      <c r="Q89" s="40"/>
      <c r="R89" s="31"/>
      <c r="S89" s="31"/>
      <c r="T89" s="40"/>
      <c r="U89" s="40"/>
      <c r="V89" s="39"/>
      <c r="W89" s="39"/>
      <c r="X89" s="30"/>
      <c r="Y89" s="30"/>
      <c r="AB89" s="13"/>
    </row>
    <row r="90" spans="1:28" ht="12.75">
      <c r="A90" s="29">
        <v>34</v>
      </c>
      <c r="B90" s="35" t="s">
        <v>76</v>
      </c>
      <c r="C90" s="208" t="s">
        <v>210</v>
      </c>
      <c r="D90" s="36" t="s">
        <v>11</v>
      </c>
      <c r="E90" s="73"/>
      <c r="F90" s="31">
        <f>+'SDN BACAU'!F90+'SDN BARLAD'!F90+'SDN BOTOSANI'!F90+'SDN C-LUNG MOLDOVENESC'!F90+'SDN FOCSANI'!F90+'SDN GALATI'!F90+'SDN IASI'!F90+'SDN PIATRA NEAMT'!F90+'SDN SUCEAVA'!F90</f>
        <v>2430</v>
      </c>
      <c r="G90" s="31">
        <f>+'SDN BACAU'!G90+'SDN BARLAD'!G90+'SDN BOTOSANI'!G90+'SDN C-LUNG MOLDOVENESC'!G90+'SDN FOCSANI'!G90+'SDN GALATI'!G90+'SDN IASI'!G90+'SDN PIATRA NEAMT'!G90+'SDN SUCEAVA'!G90</f>
        <v>11520</v>
      </c>
      <c r="H90" s="40">
        <f>+$E90*F90</f>
        <v>0</v>
      </c>
      <c r="I90" s="40">
        <f>+$E90*G90</f>
        <v>0</v>
      </c>
      <c r="J90" s="31">
        <f>+'SDN BACAU'!J90+'SDN BARLAD'!J90+'SDN BOTOSANI'!J90+'SDN C-LUNG MOLDOVENESC'!J90+'SDN FOCSANI'!J90+'SDN GALATI'!J90+'SDN IASI'!J90+'SDN PIATRA NEAMT'!J90+'SDN SUCEAVA'!J90</f>
        <v>2430</v>
      </c>
      <c r="K90" s="31">
        <f>+'SDN BACAU'!K90+'SDN BARLAD'!K90+'SDN BOTOSANI'!K90+'SDN C-LUNG MOLDOVENESC'!K90+'SDN FOCSANI'!K90+'SDN GALATI'!K90+'SDN IASI'!K90+'SDN PIATRA NEAMT'!K90+'SDN SUCEAVA'!K90</f>
        <v>11520</v>
      </c>
      <c r="L90" s="40">
        <f>+$E90*J90</f>
        <v>0</v>
      </c>
      <c r="M90" s="40">
        <f>+$E90*K90</f>
        <v>0</v>
      </c>
      <c r="N90" s="31">
        <f>+'SDN BACAU'!N90+'SDN BARLAD'!N90+'SDN BOTOSANI'!N90+'SDN C-LUNG MOLDOVENESC'!N90+'SDN FOCSANI'!N90+'SDN GALATI'!N90+'SDN IASI'!N90+'SDN PIATRA NEAMT'!N90+'SDN SUCEAVA'!N90</f>
        <v>2430</v>
      </c>
      <c r="O90" s="31">
        <f>+'SDN BACAU'!O90+'SDN BARLAD'!O90+'SDN BOTOSANI'!O90+'SDN C-LUNG MOLDOVENESC'!O90+'SDN FOCSANI'!O90+'SDN GALATI'!O90+'SDN IASI'!O90+'SDN PIATRA NEAMT'!O90+'SDN SUCEAVA'!O90</f>
        <v>11520</v>
      </c>
      <c r="P90" s="40">
        <f>+$E90*N90</f>
        <v>0</v>
      </c>
      <c r="Q90" s="40">
        <f>+$E90*O90</f>
        <v>0</v>
      </c>
      <c r="R90" s="31">
        <f>+'SDN BACAU'!R90+'SDN BARLAD'!R90+'SDN BOTOSANI'!R90+'SDN C-LUNG MOLDOVENESC'!R90+'SDN FOCSANI'!R90+'SDN GALATI'!R90+'SDN IASI'!R90+'SDN PIATRA NEAMT'!R90+'SDN SUCEAVA'!R90</f>
        <v>2430</v>
      </c>
      <c r="S90" s="31">
        <f>+'SDN BACAU'!S90+'SDN BARLAD'!S90+'SDN BOTOSANI'!S90+'SDN C-LUNG MOLDOVENESC'!S90+'SDN FOCSANI'!S90+'SDN GALATI'!S90+'SDN IASI'!S90+'SDN PIATRA NEAMT'!S90+'SDN SUCEAVA'!S90</f>
        <v>11520</v>
      </c>
      <c r="T90" s="40">
        <f>+$E90*R90</f>
        <v>0</v>
      </c>
      <c r="U90" s="40">
        <f>+$E90*S90</f>
        <v>0</v>
      </c>
      <c r="V90" s="39">
        <f>F90+J90+N90+R90</f>
        <v>9720</v>
      </c>
      <c r="W90" s="39">
        <f>G90+K90+O90+S90</f>
        <v>46080</v>
      </c>
      <c r="X90" s="30">
        <f>+H90+L90+P90+T90</f>
        <v>0</v>
      </c>
      <c r="Y90" s="30">
        <f>+I90+M90+Q90+U90</f>
        <v>0</v>
      </c>
      <c r="AA90" s="78"/>
      <c r="AB90" s="13"/>
    </row>
    <row r="91" spans="1:28" ht="12.75">
      <c r="A91" s="99"/>
      <c r="B91" s="102"/>
      <c r="C91" s="194" t="s">
        <v>209</v>
      </c>
      <c r="D91" s="89"/>
      <c r="E91" s="73"/>
      <c r="F91" s="31"/>
      <c r="G91" s="31"/>
      <c r="H91" s="40"/>
      <c r="I91" s="40"/>
      <c r="J91" s="31"/>
      <c r="K91" s="31"/>
      <c r="L91" s="40"/>
      <c r="M91" s="40"/>
      <c r="N91" s="31"/>
      <c r="O91" s="31"/>
      <c r="P91" s="40"/>
      <c r="Q91" s="40"/>
      <c r="R91" s="31"/>
      <c r="S91" s="31"/>
      <c r="T91" s="40"/>
      <c r="U91" s="40"/>
      <c r="V91" s="39"/>
      <c r="W91" s="39"/>
      <c r="X91" s="30"/>
      <c r="Y91" s="30"/>
      <c r="AB91" s="13"/>
    </row>
    <row r="92" spans="1:28" ht="12.75">
      <c r="A92" s="99"/>
      <c r="B92" s="102"/>
      <c r="C92" s="195" t="s">
        <v>132</v>
      </c>
      <c r="D92" s="89"/>
      <c r="E92" s="73"/>
      <c r="F92" s="31"/>
      <c r="G92" s="31"/>
      <c r="H92" s="40"/>
      <c r="I92" s="40"/>
      <c r="J92" s="31"/>
      <c r="K92" s="31"/>
      <c r="L92" s="40"/>
      <c r="M92" s="40"/>
      <c r="N92" s="31"/>
      <c r="O92" s="31"/>
      <c r="P92" s="40"/>
      <c r="Q92" s="40"/>
      <c r="R92" s="31"/>
      <c r="S92" s="31"/>
      <c r="T92" s="40"/>
      <c r="U92" s="40"/>
      <c r="V92" s="39"/>
      <c r="W92" s="39"/>
      <c r="X92" s="30"/>
      <c r="Y92" s="30"/>
      <c r="AB92" s="13"/>
    </row>
    <row r="93" spans="1:28" ht="12.75">
      <c r="A93" s="99"/>
      <c r="B93" s="102"/>
      <c r="C93" s="195" t="s">
        <v>212</v>
      </c>
      <c r="D93" s="89"/>
      <c r="E93" s="73"/>
      <c r="F93" s="31"/>
      <c r="G93" s="31"/>
      <c r="H93" s="40"/>
      <c r="I93" s="40"/>
      <c r="J93" s="31"/>
      <c r="K93" s="31"/>
      <c r="L93" s="40"/>
      <c r="M93" s="40"/>
      <c r="N93" s="31"/>
      <c r="O93" s="31"/>
      <c r="P93" s="40"/>
      <c r="Q93" s="40"/>
      <c r="R93" s="31"/>
      <c r="S93" s="31"/>
      <c r="T93" s="40"/>
      <c r="U93" s="40"/>
      <c r="V93" s="39"/>
      <c r="W93" s="39"/>
      <c r="X93" s="30"/>
      <c r="Y93" s="30"/>
      <c r="AB93" s="13"/>
    </row>
    <row r="94" spans="1:28" ht="12.75">
      <c r="A94" s="99"/>
      <c r="B94" s="102"/>
      <c r="C94" s="195" t="s">
        <v>134</v>
      </c>
      <c r="D94" s="89"/>
      <c r="E94" s="73"/>
      <c r="F94" s="31"/>
      <c r="G94" s="31"/>
      <c r="H94" s="40"/>
      <c r="I94" s="40"/>
      <c r="J94" s="31"/>
      <c r="K94" s="31"/>
      <c r="L94" s="40"/>
      <c r="M94" s="40"/>
      <c r="N94" s="31"/>
      <c r="O94" s="31"/>
      <c r="P94" s="40"/>
      <c r="Q94" s="40"/>
      <c r="R94" s="31"/>
      <c r="S94" s="31"/>
      <c r="T94" s="40"/>
      <c r="U94" s="40"/>
      <c r="V94" s="39"/>
      <c r="W94" s="39"/>
      <c r="X94" s="30"/>
      <c r="Y94" s="30"/>
      <c r="AB94" s="13"/>
    </row>
    <row r="95" spans="1:28" ht="12.75">
      <c r="A95" s="99"/>
      <c r="B95" s="102"/>
      <c r="C95" s="195" t="s">
        <v>83</v>
      </c>
      <c r="D95" s="89"/>
      <c r="E95" s="73"/>
      <c r="F95" s="31"/>
      <c r="G95" s="31"/>
      <c r="H95" s="40"/>
      <c r="I95" s="40"/>
      <c r="J95" s="31"/>
      <c r="K95" s="31"/>
      <c r="L95" s="40"/>
      <c r="M95" s="40"/>
      <c r="N95" s="31"/>
      <c r="O95" s="31"/>
      <c r="P95" s="40"/>
      <c r="Q95" s="40"/>
      <c r="R95" s="31"/>
      <c r="S95" s="31"/>
      <c r="T95" s="40"/>
      <c r="U95" s="40"/>
      <c r="V95" s="39"/>
      <c r="W95" s="39"/>
      <c r="X95" s="30"/>
      <c r="Y95" s="30"/>
      <c r="AB95" s="13"/>
    </row>
    <row r="96" spans="1:28" ht="12.75">
      <c r="A96" s="99"/>
      <c r="B96" s="102"/>
      <c r="C96" s="196" t="s">
        <v>135</v>
      </c>
      <c r="D96" s="89"/>
      <c r="E96" s="73"/>
      <c r="F96" s="31"/>
      <c r="G96" s="31"/>
      <c r="H96" s="40"/>
      <c r="I96" s="40"/>
      <c r="J96" s="31"/>
      <c r="K96" s="31"/>
      <c r="L96" s="40"/>
      <c r="M96" s="40"/>
      <c r="N96" s="31"/>
      <c r="O96" s="31"/>
      <c r="P96" s="40"/>
      <c r="Q96" s="40"/>
      <c r="R96" s="31"/>
      <c r="S96" s="31"/>
      <c r="T96" s="40"/>
      <c r="U96" s="40"/>
      <c r="V96" s="39"/>
      <c r="W96" s="39"/>
      <c r="X96" s="30"/>
      <c r="Y96" s="30"/>
      <c r="AB96" s="13"/>
    </row>
    <row r="97" spans="1:28" ht="12.75">
      <c r="A97" s="99"/>
      <c r="B97" s="102"/>
      <c r="C97" s="195" t="s">
        <v>213</v>
      </c>
      <c r="D97" s="89"/>
      <c r="E97" s="73"/>
      <c r="F97" s="31"/>
      <c r="G97" s="31"/>
      <c r="H97" s="40"/>
      <c r="I97" s="40"/>
      <c r="J97" s="31"/>
      <c r="K97" s="31"/>
      <c r="L97" s="40"/>
      <c r="M97" s="40"/>
      <c r="N97" s="31"/>
      <c r="O97" s="31"/>
      <c r="P97" s="40"/>
      <c r="Q97" s="40"/>
      <c r="R97" s="31"/>
      <c r="S97" s="31"/>
      <c r="T97" s="40"/>
      <c r="U97" s="40"/>
      <c r="V97" s="39"/>
      <c r="W97" s="39"/>
      <c r="X97" s="30"/>
      <c r="Y97" s="30"/>
      <c r="AB97" s="13"/>
    </row>
    <row r="98" spans="1:28" ht="12.75">
      <c r="A98" s="99"/>
      <c r="B98" s="102"/>
      <c r="C98" s="195" t="s">
        <v>80</v>
      </c>
      <c r="D98" s="89"/>
      <c r="E98" s="73"/>
      <c r="F98" s="31"/>
      <c r="G98" s="31"/>
      <c r="H98" s="40"/>
      <c r="I98" s="40"/>
      <c r="J98" s="31"/>
      <c r="K98" s="31"/>
      <c r="L98" s="40"/>
      <c r="M98" s="40"/>
      <c r="N98" s="31"/>
      <c r="O98" s="31"/>
      <c r="P98" s="40"/>
      <c r="Q98" s="40"/>
      <c r="R98" s="31"/>
      <c r="S98" s="31"/>
      <c r="T98" s="40"/>
      <c r="U98" s="40"/>
      <c r="V98" s="39"/>
      <c r="W98" s="39"/>
      <c r="X98" s="30"/>
      <c r="Y98" s="30"/>
      <c r="AB98" s="13"/>
    </row>
    <row r="99" spans="1:28" ht="12.75">
      <c r="A99" s="29">
        <v>35</v>
      </c>
      <c r="B99" s="35" t="s">
        <v>149</v>
      </c>
      <c r="C99" s="35" t="s">
        <v>69</v>
      </c>
      <c r="D99" s="36" t="s">
        <v>11</v>
      </c>
      <c r="E99" s="73"/>
      <c r="F99" s="31">
        <f>+'SDN BACAU'!F99+'SDN BARLAD'!F99+'SDN BOTOSANI'!F99+'SDN C-LUNG MOLDOVENESC'!F99+'SDN FOCSANI'!F99+'SDN GALATI'!F99+'SDN IASI'!F99+'SDN PIATRA NEAMT'!F99+'SDN SUCEAVA'!F99</f>
        <v>2615</v>
      </c>
      <c r="G99" s="31">
        <f>+'SDN BACAU'!G99+'SDN BARLAD'!G99+'SDN BOTOSANI'!G99+'SDN C-LUNG MOLDOVENESC'!G99+'SDN FOCSANI'!G99+'SDN GALATI'!G99+'SDN IASI'!G99+'SDN PIATRA NEAMT'!G99+'SDN SUCEAVA'!G99</f>
        <v>9855</v>
      </c>
      <c r="H99" s="40">
        <f>+$E99*F99</f>
        <v>0</v>
      </c>
      <c r="I99" s="40">
        <f>+$E99*G99</f>
        <v>0</v>
      </c>
      <c r="J99" s="31">
        <f>+'SDN BACAU'!J99+'SDN BARLAD'!J99+'SDN BOTOSANI'!J99+'SDN C-LUNG MOLDOVENESC'!J99+'SDN FOCSANI'!J99+'SDN GALATI'!J99+'SDN IASI'!J99+'SDN PIATRA NEAMT'!J99+'SDN SUCEAVA'!J99</f>
        <v>2615</v>
      </c>
      <c r="K99" s="31">
        <f>+'SDN BACAU'!K99+'SDN BARLAD'!K99+'SDN BOTOSANI'!K99+'SDN C-LUNG MOLDOVENESC'!K99+'SDN FOCSANI'!K99+'SDN GALATI'!K99+'SDN IASI'!K99+'SDN PIATRA NEAMT'!K99+'SDN SUCEAVA'!K99</f>
        <v>9855</v>
      </c>
      <c r="L99" s="40">
        <f>+$E99*J99</f>
        <v>0</v>
      </c>
      <c r="M99" s="40">
        <f>+$E99*K99</f>
        <v>0</v>
      </c>
      <c r="N99" s="31">
        <f>+'SDN BACAU'!N99+'SDN BARLAD'!N99+'SDN BOTOSANI'!N99+'SDN C-LUNG MOLDOVENESC'!N99+'SDN FOCSANI'!N99+'SDN GALATI'!N99+'SDN IASI'!N99+'SDN PIATRA NEAMT'!N99+'SDN SUCEAVA'!N99</f>
        <v>2615</v>
      </c>
      <c r="O99" s="31">
        <f>+'SDN BACAU'!O99+'SDN BARLAD'!O99+'SDN BOTOSANI'!O99+'SDN C-LUNG MOLDOVENESC'!O99+'SDN FOCSANI'!O99+'SDN GALATI'!O99+'SDN IASI'!O99+'SDN PIATRA NEAMT'!O99+'SDN SUCEAVA'!O99</f>
        <v>9855</v>
      </c>
      <c r="P99" s="40">
        <f>+$E99*N99</f>
        <v>0</v>
      </c>
      <c r="Q99" s="40">
        <f>+$E99*O99</f>
        <v>0</v>
      </c>
      <c r="R99" s="31">
        <f>+'SDN BACAU'!R99+'SDN BARLAD'!R99+'SDN BOTOSANI'!R99+'SDN C-LUNG MOLDOVENESC'!R99+'SDN FOCSANI'!R99+'SDN GALATI'!R99+'SDN IASI'!R99+'SDN PIATRA NEAMT'!R99+'SDN SUCEAVA'!R99</f>
        <v>2615</v>
      </c>
      <c r="S99" s="31">
        <f>+'SDN BACAU'!S99+'SDN BARLAD'!S99+'SDN BOTOSANI'!S99+'SDN C-LUNG MOLDOVENESC'!S99+'SDN FOCSANI'!S99+'SDN GALATI'!S99+'SDN IASI'!S99+'SDN PIATRA NEAMT'!S99+'SDN SUCEAVA'!S99</f>
        <v>9855</v>
      </c>
      <c r="T99" s="40">
        <f>+$E99*R99</f>
        <v>0</v>
      </c>
      <c r="U99" s="40">
        <f>+$E99*S99</f>
        <v>0</v>
      </c>
      <c r="V99" s="39">
        <f>F99+J99+N99+R99</f>
        <v>10460</v>
      </c>
      <c r="W99" s="39">
        <f>G99+K99+O99+S99</f>
        <v>39420</v>
      </c>
      <c r="X99" s="30">
        <f aca="true" t="shared" si="19" ref="X99:Y105">+H99+L99+P99+T99</f>
        <v>0</v>
      </c>
      <c r="Y99" s="30">
        <f t="shared" si="19"/>
        <v>0</v>
      </c>
      <c r="AA99" s="78"/>
      <c r="AB99" s="13"/>
    </row>
    <row r="100" spans="1:28" ht="25.5">
      <c r="A100" s="29">
        <v>36</v>
      </c>
      <c r="B100" s="35" t="s">
        <v>150</v>
      </c>
      <c r="C100" s="35" t="s">
        <v>2</v>
      </c>
      <c r="D100" s="36" t="s">
        <v>11</v>
      </c>
      <c r="E100" s="73"/>
      <c r="F100" s="31">
        <f>+'SDN BACAU'!F100+'SDN BARLAD'!F100+'SDN BOTOSANI'!F100+'SDN C-LUNG MOLDOVENESC'!F100+'SDN FOCSANI'!F100+'SDN GALATI'!F100+'SDN IASI'!F100+'SDN PIATRA NEAMT'!F100+'SDN SUCEAVA'!F100</f>
        <v>7750</v>
      </c>
      <c r="G100" s="31">
        <f>+'SDN BACAU'!G100+'SDN BARLAD'!G100+'SDN BOTOSANI'!G100+'SDN C-LUNG MOLDOVENESC'!G100+'SDN FOCSANI'!G100+'SDN GALATI'!G100+'SDN IASI'!G100+'SDN PIATRA NEAMT'!G100+'SDN SUCEAVA'!G100</f>
        <v>30510</v>
      </c>
      <c r="H100" s="30">
        <f>+$E100*F100</f>
        <v>0</v>
      </c>
      <c r="I100" s="30">
        <f>+$E100*G100</f>
        <v>0</v>
      </c>
      <c r="J100" s="31">
        <f>+'SDN BACAU'!J100+'SDN BARLAD'!J100+'SDN BOTOSANI'!J100+'SDN C-LUNG MOLDOVENESC'!J100+'SDN FOCSANI'!J100+'SDN GALATI'!J100+'SDN IASI'!J100+'SDN PIATRA NEAMT'!J100+'SDN SUCEAVA'!J100</f>
        <v>7750</v>
      </c>
      <c r="K100" s="31">
        <f>+'SDN BACAU'!K100+'SDN BARLAD'!K100+'SDN BOTOSANI'!K100+'SDN C-LUNG MOLDOVENESC'!K100+'SDN FOCSANI'!K100+'SDN GALATI'!K100+'SDN IASI'!K100+'SDN PIATRA NEAMT'!K100+'SDN SUCEAVA'!K100</f>
        <v>30510</v>
      </c>
      <c r="L100" s="30">
        <f>+$E100*J100</f>
        <v>0</v>
      </c>
      <c r="M100" s="30">
        <f>+$E100*K100</f>
        <v>0</v>
      </c>
      <c r="N100" s="31">
        <f>+'SDN BACAU'!N100+'SDN BARLAD'!N100+'SDN BOTOSANI'!N100+'SDN C-LUNG MOLDOVENESC'!N100+'SDN FOCSANI'!N100+'SDN GALATI'!N100+'SDN IASI'!N100+'SDN PIATRA NEAMT'!N100+'SDN SUCEAVA'!N100</f>
        <v>7750</v>
      </c>
      <c r="O100" s="31">
        <f>+'SDN BACAU'!O100+'SDN BARLAD'!O100+'SDN BOTOSANI'!O100+'SDN C-LUNG MOLDOVENESC'!O100+'SDN FOCSANI'!O100+'SDN GALATI'!O100+'SDN IASI'!O100+'SDN PIATRA NEAMT'!O100+'SDN SUCEAVA'!O100</f>
        <v>30510</v>
      </c>
      <c r="P100" s="30">
        <f>+$E100*N100</f>
        <v>0</v>
      </c>
      <c r="Q100" s="30">
        <f>+$E100*O100</f>
        <v>0</v>
      </c>
      <c r="R100" s="31">
        <f>+'SDN BACAU'!R100+'SDN BARLAD'!R100+'SDN BOTOSANI'!R100+'SDN C-LUNG MOLDOVENESC'!R100+'SDN FOCSANI'!R100+'SDN GALATI'!R100+'SDN IASI'!R100+'SDN PIATRA NEAMT'!R100+'SDN SUCEAVA'!R100</f>
        <v>7750</v>
      </c>
      <c r="S100" s="31">
        <f>+'SDN BACAU'!S100+'SDN BARLAD'!S100+'SDN BOTOSANI'!S100+'SDN C-LUNG MOLDOVENESC'!S100+'SDN FOCSANI'!S100+'SDN GALATI'!S100+'SDN IASI'!S100+'SDN PIATRA NEAMT'!S100+'SDN SUCEAVA'!S100</f>
        <v>30510</v>
      </c>
      <c r="T100" s="30">
        <f>+$E100*R100</f>
        <v>0</v>
      </c>
      <c r="U100" s="30">
        <f>+$E100*S100</f>
        <v>0</v>
      </c>
      <c r="V100" s="39">
        <f>F100+J100+N100+R100</f>
        <v>31000</v>
      </c>
      <c r="W100" s="39">
        <f>G100+K100+O100+S100</f>
        <v>122040</v>
      </c>
      <c r="X100" s="30">
        <f t="shared" si="19"/>
        <v>0</v>
      </c>
      <c r="Y100" s="30">
        <f t="shared" si="19"/>
        <v>0</v>
      </c>
      <c r="AA100" s="78"/>
      <c r="AB100" s="13"/>
    </row>
    <row r="101" spans="1:28" ht="12.75">
      <c r="A101" s="106"/>
      <c r="B101" s="87" t="s">
        <v>21</v>
      </c>
      <c r="C101" s="7" t="s">
        <v>3</v>
      </c>
      <c r="D101" s="101"/>
      <c r="E101" s="73"/>
      <c r="F101" s="31"/>
      <c r="G101" s="31"/>
      <c r="H101" s="40">
        <f>+H102</f>
        <v>0</v>
      </c>
      <c r="I101" s="40">
        <f>+I102</f>
        <v>0</v>
      </c>
      <c r="J101" s="31"/>
      <c r="K101" s="31"/>
      <c r="L101" s="40">
        <f>+L102</f>
        <v>0</v>
      </c>
      <c r="M101" s="40">
        <f>+M102</f>
        <v>0</v>
      </c>
      <c r="N101" s="31"/>
      <c r="O101" s="31"/>
      <c r="P101" s="40">
        <f>+P102</f>
        <v>0</v>
      </c>
      <c r="Q101" s="40">
        <f>+Q102</f>
        <v>0</v>
      </c>
      <c r="R101" s="31"/>
      <c r="S101" s="31"/>
      <c r="T101" s="40">
        <f>+T102</f>
        <v>0</v>
      </c>
      <c r="U101" s="40">
        <f>+U102</f>
        <v>0</v>
      </c>
      <c r="V101" s="39"/>
      <c r="W101" s="39"/>
      <c r="X101" s="30">
        <f t="shared" si="19"/>
        <v>0</v>
      </c>
      <c r="Y101" s="30">
        <f t="shared" si="19"/>
        <v>0</v>
      </c>
      <c r="AB101" s="13"/>
    </row>
    <row r="102" spans="1:28" ht="26.25" thickBot="1">
      <c r="A102" s="29">
        <v>37</v>
      </c>
      <c r="B102" s="35" t="s">
        <v>54</v>
      </c>
      <c r="C102" s="35" t="s">
        <v>58</v>
      </c>
      <c r="D102" s="36" t="s">
        <v>17</v>
      </c>
      <c r="E102" s="73"/>
      <c r="F102" s="31">
        <f>+'SDN BACAU'!F102+'SDN BARLAD'!F102+'SDN BOTOSANI'!F102+'SDN C-LUNG MOLDOVENESC'!F102+'SDN FOCSANI'!F102+'SDN GALATI'!F102+'SDN IASI'!F102+'SDN PIATRA NEAMT'!F102+'SDN SUCEAVA'!F102</f>
        <v>1870</v>
      </c>
      <c r="G102" s="31">
        <f>+'SDN BACAU'!G102+'SDN BARLAD'!G102+'SDN BOTOSANI'!G102+'SDN C-LUNG MOLDOVENESC'!G102+'SDN FOCSANI'!G102+'SDN GALATI'!G102+'SDN IASI'!G102+'SDN PIATRA NEAMT'!G102+'SDN SUCEAVA'!G102</f>
        <v>7605</v>
      </c>
      <c r="H102" s="40">
        <f>+$E102*F102</f>
        <v>0</v>
      </c>
      <c r="I102" s="40">
        <f>+$E102*G102</f>
        <v>0</v>
      </c>
      <c r="J102" s="31">
        <f>+'SDN BACAU'!J102+'SDN BARLAD'!J102+'SDN BOTOSANI'!J102+'SDN C-LUNG MOLDOVENESC'!J102+'SDN FOCSANI'!J102+'SDN GALATI'!J102+'SDN IASI'!J102+'SDN PIATRA NEAMT'!J102+'SDN SUCEAVA'!J102</f>
        <v>1870</v>
      </c>
      <c r="K102" s="31">
        <f>+'SDN BACAU'!K102+'SDN BARLAD'!K102+'SDN BOTOSANI'!K102+'SDN C-LUNG MOLDOVENESC'!K102+'SDN FOCSANI'!K102+'SDN GALATI'!K102+'SDN IASI'!K102+'SDN PIATRA NEAMT'!K102+'SDN SUCEAVA'!K102</f>
        <v>7605</v>
      </c>
      <c r="L102" s="40">
        <f>+$E102*J102</f>
        <v>0</v>
      </c>
      <c r="M102" s="40">
        <f>+$E102*K102</f>
        <v>0</v>
      </c>
      <c r="N102" s="31">
        <f>+'SDN BACAU'!N102+'SDN BARLAD'!N102+'SDN BOTOSANI'!N102+'SDN C-LUNG MOLDOVENESC'!N102+'SDN FOCSANI'!N102+'SDN GALATI'!N102+'SDN IASI'!N102+'SDN PIATRA NEAMT'!N102+'SDN SUCEAVA'!N102</f>
        <v>1870</v>
      </c>
      <c r="O102" s="31">
        <f>+'SDN BACAU'!O102+'SDN BARLAD'!O102+'SDN BOTOSANI'!O102+'SDN C-LUNG MOLDOVENESC'!O102+'SDN FOCSANI'!O102+'SDN GALATI'!O102+'SDN IASI'!O102+'SDN PIATRA NEAMT'!O102+'SDN SUCEAVA'!O102</f>
        <v>7605</v>
      </c>
      <c r="P102" s="40">
        <f>+$E102*N102</f>
        <v>0</v>
      </c>
      <c r="Q102" s="40">
        <f>+$E102*O102</f>
        <v>0</v>
      </c>
      <c r="R102" s="31">
        <f>+'SDN BACAU'!R102+'SDN BARLAD'!R102+'SDN BOTOSANI'!R102+'SDN C-LUNG MOLDOVENESC'!R102+'SDN FOCSANI'!R102+'SDN GALATI'!R102+'SDN IASI'!R102+'SDN PIATRA NEAMT'!R102+'SDN SUCEAVA'!R102</f>
        <v>1870</v>
      </c>
      <c r="S102" s="31">
        <f>+'SDN BACAU'!S102+'SDN BARLAD'!S102+'SDN BOTOSANI'!S102+'SDN C-LUNG MOLDOVENESC'!S102+'SDN FOCSANI'!S102+'SDN GALATI'!S102+'SDN IASI'!S102+'SDN PIATRA NEAMT'!S102+'SDN SUCEAVA'!S102</f>
        <v>7605</v>
      </c>
      <c r="T102" s="40">
        <f>+$E102*R102</f>
        <v>0</v>
      </c>
      <c r="U102" s="40">
        <f>+$E102*S102</f>
        <v>0</v>
      </c>
      <c r="V102" s="39">
        <f>F102+J102+N102+R102</f>
        <v>7480</v>
      </c>
      <c r="W102" s="39">
        <f>G102+K102+O102+S102</f>
        <v>30420</v>
      </c>
      <c r="X102" s="30">
        <f t="shared" si="19"/>
        <v>0</v>
      </c>
      <c r="Y102" s="30">
        <f t="shared" si="19"/>
        <v>0</v>
      </c>
      <c r="AA102" s="78"/>
      <c r="AB102" s="13"/>
    </row>
    <row r="103" spans="1:28" ht="15.75">
      <c r="A103" s="107"/>
      <c r="B103" s="278" t="s">
        <v>77</v>
      </c>
      <c r="C103" s="279"/>
      <c r="D103" s="108"/>
      <c r="E103" s="111"/>
      <c r="F103" s="82"/>
      <c r="G103" s="82"/>
      <c r="H103" s="40">
        <f>+H14+H26+H35+H38+H44+H47+H101</f>
        <v>0</v>
      </c>
      <c r="I103" s="40">
        <f>+I14+I26+I35+I38+I44+I47+I101</f>
        <v>0</v>
      </c>
      <c r="J103" s="82"/>
      <c r="K103" s="82"/>
      <c r="L103" s="40">
        <f>+L14+L26+L35+L38+L44+L47+L101</f>
        <v>0</v>
      </c>
      <c r="M103" s="40">
        <f>+M14+M26+M35+M38+M44+M47+M101</f>
        <v>0</v>
      </c>
      <c r="N103" s="82"/>
      <c r="O103" s="82"/>
      <c r="P103" s="40">
        <f>+P14+P26+P35+P38+P44+P47+P101</f>
        <v>0</v>
      </c>
      <c r="Q103" s="40">
        <f>+Q14+Q26+Q35+Q38+Q44+Q47+Q101</f>
        <v>0</v>
      </c>
      <c r="R103" s="82"/>
      <c r="S103" s="82"/>
      <c r="T103" s="40">
        <f>+T14+T26+T35+T38+T44+T47+T101</f>
        <v>0</v>
      </c>
      <c r="U103" s="40">
        <f>+U14+U26+U35+U38+U44+U47+U101</f>
        <v>0</v>
      </c>
      <c r="V103" s="39"/>
      <c r="W103" s="40"/>
      <c r="X103" s="40">
        <f t="shared" si="19"/>
        <v>0</v>
      </c>
      <c r="Y103" s="40">
        <f t="shared" si="19"/>
        <v>0</v>
      </c>
      <c r="AB103" s="13"/>
    </row>
    <row r="104" spans="1:28" ht="15.75">
      <c r="A104" s="112"/>
      <c r="B104" s="277" t="s">
        <v>107</v>
      </c>
      <c r="C104" s="277"/>
      <c r="D104" s="113"/>
      <c r="E104" s="113"/>
      <c r="F104" s="114"/>
      <c r="G104" s="114"/>
      <c r="H104" s="40">
        <f>+H103*0.19</f>
        <v>0</v>
      </c>
      <c r="I104" s="40">
        <f>+I103*0.19</f>
        <v>0</v>
      </c>
      <c r="J104" s="114"/>
      <c r="K104" s="114"/>
      <c r="L104" s="40">
        <f>+L103*0.19</f>
        <v>0</v>
      </c>
      <c r="M104" s="40">
        <f>+M103*0.19</f>
        <v>0</v>
      </c>
      <c r="N104" s="114"/>
      <c r="O104" s="114"/>
      <c r="P104" s="40">
        <f>+P103*0.19</f>
        <v>0</v>
      </c>
      <c r="Q104" s="40">
        <f>+Q103*0.19</f>
        <v>0</v>
      </c>
      <c r="R104" s="114"/>
      <c r="S104" s="114"/>
      <c r="T104" s="40">
        <f>+T103*0.19</f>
        <v>0</v>
      </c>
      <c r="U104" s="40">
        <f>+U103*0.19</f>
        <v>0</v>
      </c>
      <c r="V104" s="39"/>
      <c r="W104" s="40"/>
      <c r="X104" s="40">
        <f t="shared" si="19"/>
        <v>0</v>
      </c>
      <c r="Y104" s="40">
        <f t="shared" si="19"/>
        <v>0</v>
      </c>
      <c r="AB104" s="13"/>
    </row>
    <row r="105" spans="1:28" ht="15.75">
      <c r="A105" s="112"/>
      <c r="B105" s="277" t="s">
        <v>108</v>
      </c>
      <c r="C105" s="277"/>
      <c r="D105" s="113"/>
      <c r="E105" s="113"/>
      <c r="F105" s="114"/>
      <c r="G105" s="114"/>
      <c r="H105" s="40">
        <f>+H103+H104</f>
        <v>0</v>
      </c>
      <c r="I105" s="40">
        <f>+I103+I104</f>
        <v>0</v>
      </c>
      <c r="J105" s="114"/>
      <c r="K105" s="114"/>
      <c r="L105" s="40">
        <f>+L103+L104</f>
        <v>0</v>
      </c>
      <c r="M105" s="40">
        <f>+M103+M104</f>
        <v>0</v>
      </c>
      <c r="N105" s="114"/>
      <c r="O105" s="114"/>
      <c r="P105" s="40">
        <f>+P103+P104</f>
        <v>0</v>
      </c>
      <c r="Q105" s="40">
        <f>+Q103+Q104</f>
        <v>0</v>
      </c>
      <c r="R105" s="114"/>
      <c r="S105" s="114"/>
      <c r="T105" s="40">
        <f>+T103+T104</f>
        <v>0</v>
      </c>
      <c r="U105" s="40">
        <f>+U103+U104</f>
        <v>0</v>
      </c>
      <c r="V105" s="39"/>
      <c r="W105" s="40"/>
      <c r="X105" s="40">
        <f t="shared" si="19"/>
        <v>0</v>
      </c>
      <c r="Y105" s="40">
        <f t="shared" si="19"/>
        <v>0</v>
      </c>
      <c r="AB105" s="13"/>
    </row>
    <row r="106" spans="1:28" ht="12.75">
      <c r="A106" s="2"/>
      <c r="B106" s="10"/>
      <c r="C106" s="5"/>
      <c r="D106" s="1"/>
      <c r="E106" s="1"/>
      <c r="F106" s="42"/>
      <c r="G106" s="42"/>
      <c r="H106" s="3"/>
      <c r="I106" s="3"/>
      <c r="J106" s="42"/>
      <c r="K106" s="42"/>
      <c r="L106" s="3"/>
      <c r="M106" s="3"/>
      <c r="N106" s="42"/>
      <c r="O106" s="42"/>
      <c r="P106" s="70"/>
      <c r="Q106" s="70"/>
      <c r="R106" s="42"/>
      <c r="S106" s="42"/>
      <c r="T106" s="3"/>
      <c r="U106" s="3"/>
      <c r="V106" s="3"/>
      <c r="W106" s="3"/>
      <c r="X106" s="42"/>
      <c r="Y106" s="42"/>
      <c r="AB106" s="13"/>
    </row>
    <row r="107" spans="1:25" ht="12.75">
      <c r="A107" s="26"/>
      <c r="B107" s="27"/>
      <c r="C107" s="5"/>
      <c r="D107" s="5"/>
      <c r="E107" s="5"/>
      <c r="F107" s="59"/>
      <c r="G107" s="59"/>
      <c r="H107" s="28"/>
      <c r="I107" s="28"/>
      <c r="J107" s="59"/>
      <c r="K107" s="59"/>
      <c r="L107" s="28"/>
      <c r="M107" s="28"/>
      <c r="N107" s="59"/>
      <c r="O107" s="59"/>
      <c r="P107" s="71"/>
      <c r="Q107" s="71"/>
      <c r="R107" s="59"/>
      <c r="S107" s="59"/>
      <c r="T107" s="28"/>
      <c r="U107" s="28"/>
      <c r="V107" s="28"/>
      <c r="W107" s="28"/>
      <c r="X107" s="59"/>
      <c r="Y107" s="59"/>
    </row>
    <row r="108" spans="1:25" ht="12.75">
      <c r="A108" s="2"/>
      <c r="B108" s="10"/>
      <c r="C108" s="5"/>
      <c r="D108" s="1"/>
      <c r="E108" s="1"/>
      <c r="F108" s="42"/>
      <c r="G108" s="42"/>
      <c r="H108" s="3"/>
      <c r="I108" s="3"/>
      <c r="J108" s="42"/>
      <c r="K108" s="42"/>
      <c r="L108" s="3"/>
      <c r="M108" s="3"/>
      <c r="N108" s="42"/>
      <c r="O108" s="42"/>
      <c r="P108" s="3"/>
      <c r="Q108" s="3"/>
      <c r="R108" s="42"/>
      <c r="S108" s="42"/>
      <c r="T108" s="3"/>
      <c r="U108" s="3"/>
      <c r="V108" s="3"/>
      <c r="W108" s="3"/>
      <c r="X108" s="42"/>
      <c r="Y108" s="42"/>
    </row>
    <row r="109" spans="23:31" ht="12.75">
      <c r="W109" s="248"/>
      <c r="X109" s="253"/>
      <c r="Y109" s="253"/>
      <c r="AD109" s="118"/>
      <c r="AE109" s="118"/>
    </row>
    <row r="110" spans="3:31" ht="12.75">
      <c r="C110" s="26" t="s">
        <v>119</v>
      </c>
      <c r="D110" s="280" t="s">
        <v>114</v>
      </c>
      <c r="E110" s="280"/>
      <c r="F110" s="280"/>
      <c r="G110" s="280"/>
      <c r="H110" s="42"/>
      <c r="I110" s="26" t="s">
        <v>116</v>
      </c>
      <c r="J110" s="26"/>
      <c r="K110" s="68"/>
      <c r="L110" s="67"/>
      <c r="M110" s="218"/>
      <c r="N110" s="67"/>
      <c r="O110" s="219" t="s">
        <v>118</v>
      </c>
      <c r="P110" s="59"/>
      <c r="Q110" s="3"/>
      <c r="W110" s="248"/>
      <c r="X110" s="253"/>
      <c r="Y110" s="253"/>
      <c r="AD110" s="118"/>
      <c r="AE110" s="118"/>
    </row>
    <row r="111" spans="3:31" ht="12.75">
      <c r="C111" s="26" t="s">
        <v>120</v>
      </c>
      <c r="D111" s="280" t="s">
        <v>115</v>
      </c>
      <c r="E111" s="280"/>
      <c r="F111" s="280"/>
      <c r="G111" s="280"/>
      <c r="H111" s="42"/>
      <c r="I111" s="26" t="s">
        <v>117</v>
      </c>
      <c r="J111" s="26"/>
      <c r="K111" s="68"/>
      <c r="L111" s="67"/>
      <c r="M111" s="218"/>
      <c r="N111" s="67"/>
      <c r="O111" s="219" t="s">
        <v>240</v>
      </c>
      <c r="P111" s="59"/>
      <c r="Q111" s="3"/>
      <c r="W111" s="248"/>
      <c r="X111" s="252"/>
      <c r="Y111" s="252"/>
      <c r="AD111" s="40">
        <v>11349773.786</v>
      </c>
      <c r="AE111" s="40">
        <v>543289856.0600001</v>
      </c>
    </row>
    <row r="112" spans="23:31" ht="12.75">
      <c r="W112" s="248"/>
      <c r="X112" s="252"/>
      <c r="Y112" s="252"/>
      <c r="AD112" s="40">
        <v>2156457.01934</v>
      </c>
      <c r="AE112" s="40">
        <v>103225072.65140001</v>
      </c>
    </row>
    <row r="113" spans="23:31" ht="12.75">
      <c r="W113" s="248"/>
      <c r="X113" s="252"/>
      <c r="Y113" s="252"/>
      <c r="AD113" s="40">
        <v>13506230.80534</v>
      </c>
      <c r="AE113" s="40">
        <v>646514928.7114</v>
      </c>
    </row>
    <row r="114" spans="23:31" ht="12.75">
      <c r="W114" s="248"/>
      <c r="X114" s="253"/>
      <c r="Y114" s="253"/>
      <c r="AD114" s="118"/>
      <c r="AE114" s="118"/>
    </row>
    <row r="115" spans="23:31" ht="12.75">
      <c r="W115" s="248"/>
      <c r="X115" s="253"/>
      <c r="Y115" s="253"/>
      <c r="AD115" s="118"/>
      <c r="AE115" s="118"/>
    </row>
    <row r="116" spans="23:31" ht="12.75">
      <c r="W116" s="248"/>
      <c r="X116" s="253"/>
      <c r="Y116" s="253"/>
      <c r="AD116" s="118"/>
      <c r="AE116" s="118"/>
    </row>
    <row r="117" spans="23:31" ht="12.75">
      <c r="W117" s="248"/>
      <c r="X117" s="255"/>
      <c r="Y117" s="255"/>
      <c r="AD117" s="238">
        <f>+AD103/AD111</f>
        <v>0</v>
      </c>
      <c r="AE117" s="238">
        <f>+AE103/AE111</f>
        <v>0</v>
      </c>
    </row>
    <row r="118" spans="23:31" ht="12.75">
      <c r="W118" s="248"/>
      <c r="X118" s="253"/>
      <c r="Y118" s="253"/>
      <c r="AD118" s="118"/>
      <c r="AE118" s="118"/>
    </row>
    <row r="119" spans="23:31" ht="12.75">
      <c r="W119" s="248"/>
      <c r="X119" s="253"/>
      <c r="Y119" s="253"/>
      <c r="AD119" s="118"/>
      <c r="AE119" s="118"/>
    </row>
    <row r="120" spans="23:31" ht="12.75">
      <c r="W120" s="248"/>
      <c r="X120" s="253"/>
      <c r="Y120" s="253"/>
      <c r="AD120" s="118"/>
      <c r="AE120" s="118"/>
    </row>
  </sheetData>
  <sheetProtection/>
  <mergeCells count="27">
    <mergeCell ref="A6:Y6"/>
    <mergeCell ref="A7:Y7"/>
    <mergeCell ref="A8:A10"/>
    <mergeCell ref="B8:B10"/>
    <mergeCell ref="C8:C10"/>
    <mergeCell ref="D8:D10"/>
    <mergeCell ref="E8:E10"/>
    <mergeCell ref="F8:I8"/>
    <mergeCell ref="J8:M8"/>
    <mergeCell ref="N8:Q8"/>
    <mergeCell ref="R8:U8"/>
    <mergeCell ref="V8:Y8"/>
    <mergeCell ref="F9:G9"/>
    <mergeCell ref="H9:I9"/>
    <mergeCell ref="J9:K9"/>
    <mergeCell ref="L9:M9"/>
    <mergeCell ref="N9:O9"/>
    <mergeCell ref="P9:Q9"/>
    <mergeCell ref="R9:S9"/>
    <mergeCell ref="T9:U9"/>
    <mergeCell ref="D111:G111"/>
    <mergeCell ref="V9:W9"/>
    <mergeCell ref="X9:Y9"/>
    <mergeCell ref="B103:C103"/>
    <mergeCell ref="B104:C104"/>
    <mergeCell ref="B105:C105"/>
    <mergeCell ref="D110:G110"/>
  </mergeCells>
  <printOptions horizontalCentered="1"/>
  <pageMargins left="0" right="0" top="0" bottom="0" header="0.31496062992125984" footer="0.31496062992125984"/>
  <pageSetup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18"/>
  <sheetViews>
    <sheetView zoomScale="85" zoomScaleNormal="85" zoomScalePageLayoutView="0" workbookViewId="0" topLeftCell="A103">
      <selection activeCell="C122" sqref="C122"/>
    </sheetView>
  </sheetViews>
  <sheetFormatPr defaultColWidth="9.140625" defaultRowHeight="12.75"/>
  <cols>
    <col min="1" max="1" width="9.140625" style="165" customWidth="1"/>
    <col min="2" max="2" width="10.7109375" style="165" customWidth="1"/>
    <col min="3" max="3" width="60.140625" style="165" customWidth="1"/>
    <col min="4" max="4" width="7.8515625" style="165" bestFit="1" customWidth="1"/>
    <col min="5" max="5" width="9.140625" style="165" customWidth="1"/>
    <col min="6" max="6" width="10.00390625" style="128" customWidth="1"/>
    <col min="7" max="7" width="9.57421875" style="128" bestFit="1" customWidth="1"/>
    <col min="8" max="8" width="11.8515625" style="128" bestFit="1" customWidth="1"/>
    <col min="9" max="9" width="15.421875" style="128" customWidth="1"/>
    <col min="10" max="10" width="9.28125" style="128" bestFit="1" customWidth="1"/>
    <col min="11" max="11" width="9.57421875" style="128" bestFit="1" customWidth="1"/>
    <col min="12" max="12" width="11.8515625" style="128" bestFit="1" customWidth="1"/>
    <col min="13" max="13" width="14.421875" style="128" customWidth="1"/>
    <col min="14" max="14" width="9.28125" style="128" bestFit="1" customWidth="1"/>
    <col min="15" max="15" width="9.57421875" style="128" bestFit="1" customWidth="1"/>
    <col min="16" max="16" width="11.8515625" style="128" bestFit="1" customWidth="1"/>
    <col min="17" max="17" width="13.421875" style="128" bestFit="1" customWidth="1"/>
    <col min="18" max="18" width="9.28125" style="128" bestFit="1" customWidth="1"/>
    <col min="19" max="19" width="9.57421875" style="128" bestFit="1" customWidth="1"/>
    <col min="20" max="20" width="11.8515625" style="128" bestFit="1" customWidth="1"/>
    <col min="21" max="21" width="15.28125" style="128" customWidth="1"/>
    <col min="22" max="22" width="9.28125" style="128" bestFit="1" customWidth="1"/>
    <col min="23" max="23" width="11.7109375" style="128" customWidth="1"/>
    <col min="24" max="24" width="14.00390625" style="128" customWidth="1"/>
    <col min="25" max="25" width="13.421875" style="128" bestFit="1" customWidth="1"/>
    <col min="26" max="26" width="9.140625" style="165" customWidth="1"/>
    <col min="27" max="27" width="9.140625" style="17" customWidth="1"/>
    <col min="28" max="28" width="0" style="17" hidden="1" customWidth="1"/>
    <col min="29" max="30" width="0" style="165" hidden="1" customWidth="1"/>
    <col min="31" max="31" width="9.8515625" style="165" hidden="1" customWidth="1"/>
    <col min="32" max="32" width="13.421875" style="165" hidden="1" customWidth="1"/>
    <col min="33" max="16384" width="9.140625" style="165" customWidth="1"/>
  </cols>
  <sheetData>
    <row r="1" spans="1:28" ht="15.75">
      <c r="A1" s="121" t="s">
        <v>111</v>
      </c>
      <c r="B1" s="23"/>
      <c r="C1" s="122"/>
      <c r="D1" s="122"/>
      <c r="E1" s="122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AA1" s="122"/>
      <c r="AB1" s="122"/>
    </row>
    <row r="2" spans="1:28" ht="15.75">
      <c r="A2" s="121" t="s">
        <v>246</v>
      </c>
      <c r="B2" s="23"/>
      <c r="C2" s="122"/>
      <c r="D2" s="122"/>
      <c r="E2" s="122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AA2" s="122"/>
      <c r="AB2" s="122"/>
    </row>
    <row r="3" spans="1:28" ht="15.75">
      <c r="A3" s="121"/>
      <c r="B3" s="23"/>
      <c r="C3" s="122"/>
      <c r="D3" s="122"/>
      <c r="E3" s="125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66" t="s">
        <v>78</v>
      </c>
      <c r="Y3" s="124"/>
      <c r="AA3" s="122"/>
      <c r="AB3" s="122"/>
    </row>
    <row r="4" spans="1:25" ht="15">
      <c r="A4" s="127"/>
      <c r="B4" s="10"/>
      <c r="C4" s="128"/>
      <c r="D4" s="125"/>
      <c r="E4" s="125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1:25" ht="12.75">
      <c r="A5" s="20"/>
      <c r="B5" s="10"/>
      <c r="C5" s="128"/>
      <c r="D5" s="17"/>
      <c r="E5" s="17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</row>
    <row r="6" spans="1:25" ht="18">
      <c r="A6" s="259" t="s">
        <v>242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</row>
    <row r="7" spans="1:25" ht="12.75">
      <c r="A7" s="20"/>
      <c r="B7" s="10"/>
      <c r="C7" s="128"/>
      <c r="D7" s="17"/>
      <c r="E7" s="17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1:25" ht="12.75">
      <c r="A8" s="260" t="s">
        <v>0</v>
      </c>
      <c r="B8" s="260" t="s">
        <v>4</v>
      </c>
      <c r="C8" s="260" t="s">
        <v>22</v>
      </c>
      <c r="D8" s="262" t="s">
        <v>5</v>
      </c>
      <c r="E8" s="260" t="s">
        <v>94</v>
      </c>
      <c r="F8" s="260" t="s">
        <v>243</v>
      </c>
      <c r="G8" s="260"/>
      <c r="H8" s="260"/>
      <c r="I8" s="260"/>
      <c r="J8" s="260" t="s">
        <v>244</v>
      </c>
      <c r="K8" s="260"/>
      <c r="L8" s="260"/>
      <c r="M8" s="260"/>
      <c r="N8" s="260" t="s">
        <v>245</v>
      </c>
      <c r="O8" s="260"/>
      <c r="P8" s="260"/>
      <c r="Q8" s="260"/>
      <c r="R8" s="260" t="s">
        <v>248</v>
      </c>
      <c r="S8" s="260"/>
      <c r="T8" s="260"/>
      <c r="U8" s="260"/>
      <c r="V8" s="260" t="s">
        <v>249</v>
      </c>
      <c r="W8" s="260"/>
      <c r="X8" s="260"/>
      <c r="Y8" s="260"/>
    </row>
    <row r="9" spans="1:25" ht="12.75">
      <c r="A9" s="260"/>
      <c r="B9" s="260"/>
      <c r="C9" s="260"/>
      <c r="D9" s="263"/>
      <c r="E9" s="260"/>
      <c r="F9" s="265" t="s">
        <v>91</v>
      </c>
      <c r="G9" s="265"/>
      <c r="H9" s="260" t="s">
        <v>109</v>
      </c>
      <c r="I9" s="260"/>
      <c r="J9" s="265" t="s">
        <v>91</v>
      </c>
      <c r="K9" s="265"/>
      <c r="L9" s="260" t="s">
        <v>109</v>
      </c>
      <c r="M9" s="260"/>
      <c r="N9" s="265" t="s">
        <v>91</v>
      </c>
      <c r="O9" s="265"/>
      <c r="P9" s="260" t="s">
        <v>109</v>
      </c>
      <c r="Q9" s="260"/>
      <c r="R9" s="265" t="s">
        <v>91</v>
      </c>
      <c r="S9" s="265"/>
      <c r="T9" s="260" t="s">
        <v>110</v>
      </c>
      <c r="U9" s="260"/>
      <c r="V9" s="265" t="s">
        <v>91</v>
      </c>
      <c r="W9" s="265"/>
      <c r="X9" s="260" t="s">
        <v>110</v>
      </c>
      <c r="Y9" s="260"/>
    </row>
    <row r="10" spans="1:25" ht="12.75">
      <c r="A10" s="260"/>
      <c r="B10" s="260"/>
      <c r="C10" s="260"/>
      <c r="D10" s="264"/>
      <c r="E10" s="260"/>
      <c r="F10" s="14" t="s">
        <v>92</v>
      </c>
      <c r="G10" s="14" t="s">
        <v>93</v>
      </c>
      <c r="H10" s="14" t="s">
        <v>92</v>
      </c>
      <c r="I10" s="14" t="s">
        <v>93</v>
      </c>
      <c r="J10" s="14" t="s">
        <v>92</v>
      </c>
      <c r="K10" s="14" t="s">
        <v>93</v>
      </c>
      <c r="L10" s="14" t="s">
        <v>92</v>
      </c>
      <c r="M10" s="14" t="s">
        <v>93</v>
      </c>
      <c r="N10" s="14" t="s">
        <v>92</v>
      </c>
      <c r="O10" s="14" t="s">
        <v>93</v>
      </c>
      <c r="P10" s="14" t="s">
        <v>92</v>
      </c>
      <c r="Q10" s="14" t="s">
        <v>93</v>
      </c>
      <c r="R10" s="14" t="s">
        <v>92</v>
      </c>
      <c r="S10" s="14" t="s">
        <v>93</v>
      </c>
      <c r="T10" s="14" t="s">
        <v>92</v>
      </c>
      <c r="U10" s="14" t="s">
        <v>93</v>
      </c>
      <c r="V10" s="14" t="s">
        <v>92</v>
      </c>
      <c r="W10" s="14" t="s">
        <v>93</v>
      </c>
      <c r="X10" s="14" t="s">
        <v>92</v>
      </c>
      <c r="Y10" s="14" t="s">
        <v>93</v>
      </c>
    </row>
    <row r="11" spans="1:28" ht="22.5">
      <c r="A11" s="18">
        <v>0</v>
      </c>
      <c r="B11" s="19">
        <v>1</v>
      </c>
      <c r="C11" s="19">
        <v>2</v>
      </c>
      <c r="D11" s="19">
        <v>3</v>
      </c>
      <c r="E11" s="19">
        <v>4</v>
      </c>
      <c r="F11" s="14">
        <v>5</v>
      </c>
      <c r="G11" s="14">
        <v>6</v>
      </c>
      <c r="H11" s="14" t="s">
        <v>95</v>
      </c>
      <c r="I11" s="14" t="s">
        <v>96</v>
      </c>
      <c r="J11" s="14">
        <v>9</v>
      </c>
      <c r="K11" s="14">
        <v>10</v>
      </c>
      <c r="L11" s="14" t="s">
        <v>97</v>
      </c>
      <c r="M11" s="14" t="s">
        <v>98</v>
      </c>
      <c r="N11" s="14">
        <v>13</v>
      </c>
      <c r="O11" s="14">
        <v>14</v>
      </c>
      <c r="P11" s="14" t="s">
        <v>99</v>
      </c>
      <c r="Q11" s="14" t="s">
        <v>100</v>
      </c>
      <c r="R11" s="14">
        <v>17</v>
      </c>
      <c r="S11" s="14">
        <v>18</v>
      </c>
      <c r="T11" s="14" t="s">
        <v>101</v>
      </c>
      <c r="U11" s="14" t="s">
        <v>102</v>
      </c>
      <c r="V11" s="14" t="s">
        <v>103</v>
      </c>
      <c r="W11" s="14" t="s">
        <v>104</v>
      </c>
      <c r="X11" s="14" t="s">
        <v>105</v>
      </c>
      <c r="Y11" s="14" t="s">
        <v>106</v>
      </c>
      <c r="AA11" s="20"/>
      <c r="AB11" s="20"/>
    </row>
    <row r="12" spans="1:25" ht="12.75">
      <c r="A12" s="131"/>
      <c r="B12" s="7">
        <v>101</v>
      </c>
      <c r="C12" s="132" t="s">
        <v>6</v>
      </c>
      <c r="D12" s="132"/>
      <c r="E12" s="132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1:25" ht="15.75">
      <c r="A13" s="131"/>
      <c r="B13" s="8" t="s">
        <v>7</v>
      </c>
      <c r="C13" s="167" t="s">
        <v>8</v>
      </c>
      <c r="D13" s="136"/>
      <c r="E13" s="136"/>
      <c r="F13" s="168"/>
      <c r="G13" s="168"/>
      <c r="H13" s="38"/>
      <c r="I13" s="38"/>
      <c r="J13" s="168"/>
      <c r="K13" s="168"/>
      <c r="L13" s="38"/>
      <c r="M13" s="38"/>
      <c r="N13" s="168"/>
      <c r="O13" s="168"/>
      <c r="P13" s="38"/>
      <c r="Q13" s="38"/>
      <c r="R13" s="168"/>
      <c r="S13" s="168"/>
      <c r="T13" s="38"/>
      <c r="U13" s="38"/>
      <c r="V13" s="168"/>
      <c r="W13" s="168"/>
      <c r="X13" s="38"/>
      <c r="Y13" s="38"/>
    </row>
    <row r="14" spans="1:28" ht="15.75">
      <c r="A14" s="131"/>
      <c r="B14" s="7" t="s">
        <v>9</v>
      </c>
      <c r="C14" s="132" t="s">
        <v>10</v>
      </c>
      <c r="D14" s="132"/>
      <c r="E14" s="132"/>
      <c r="F14" s="135"/>
      <c r="G14" s="135"/>
      <c r="H14" s="38">
        <f>SUM(H15:H25)</f>
        <v>0</v>
      </c>
      <c r="I14" s="38">
        <f>SUM(I15:I25)</f>
        <v>0</v>
      </c>
      <c r="J14" s="135"/>
      <c r="K14" s="135"/>
      <c r="L14" s="38">
        <f>SUM(L15:L25)</f>
        <v>0</v>
      </c>
      <c r="M14" s="38">
        <f>SUM(M15:M25)</f>
        <v>0</v>
      </c>
      <c r="N14" s="135"/>
      <c r="O14" s="135"/>
      <c r="P14" s="38">
        <f>SUM(P15:P25)</f>
        <v>0</v>
      </c>
      <c r="Q14" s="38">
        <f>SUM(Q15:Q25)</f>
        <v>0</v>
      </c>
      <c r="R14" s="135"/>
      <c r="S14" s="135"/>
      <c r="T14" s="38">
        <f>SUM(T15:T25)</f>
        <v>0</v>
      </c>
      <c r="U14" s="38">
        <f>SUM(U15:U25)</f>
        <v>0</v>
      </c>
      <c r="V14" s="135"/>
      <c r="W14" s="135"/>
      <c r="X14" s="38">
        <f aca="true" t="shared" si="0" ref="X14:Y48">+H14+L14+P14+T14</f>
        <v>0</v>
      </c>
      <c r="Y14" s="38">
        <f t="shared" si="0"/>
        <v>0</v>
      </c>
      <c r="AA14" s="139"/>
      <c r="AB14" s="139"/>
    </row>
    <row r="15" spans="1:32" ht="25.5">
      <c r="A15" s="29">
        <v>1</v>
      </c>
      <c r="B15" s="35" t="s">
        <v>26</v>
      </c>
      <c r="C15" s="83" t="s">
        <v>218</v>
      </c>
      <c r="D15" s="36" t="s">
        <v>11</v>
      </c>
      <c r="E15" s="73"/>
      <c r="F15" s="37">
        <v>10000</v>
      </c>
      <c r="G15" s="37">
        <v>45000</v>
      </c>
      <c r="H15" s="38">
        <f aca="true" t="shared" si="1" ref="H15:I25">+$E15*F15</f>
        <v>0</v>
      </c>
      <c r="I15" s="38">
        <f t="shared" si="1"/>
        <v>0</v>
      </c>
      <c r="J15" s="37">
        <v>10000</v>
      </c>
      <c r="K15" s="37">
        <v>45000</v>
      </c>
      <c r="L15" s="38">
        <f aca="true" t="shared" si="2" ref="L15:M25">+$E15*J15</f>
        <v>0</v>
      </c>
      <c r="M15" s="38">
        <f t="shared" si="2"/>
        <v>0</v>
      </c>
      <c r="N15" s="37">
        <v>10000</v>
      </c>
      <c r="O15" s="37">
        <v>45000</v>
      </c>
      <c r="P15" s="38">
        <f aca="true" t="shared" si="3" ref="P15:Q25">+$E15*N15</f>
        <v>0</v>
      </c>
      <c r="Q15" s="38">
        <f t="shared" si="3"/>
        <v>0</v>
      </c>
      <c r="R15" s="37">
        <v>10000</v>
      </c>
      <c r="S15" s="37">
        <v>45000</v>
      </c>
      <c r="T15" s="38">
        <f aca="true" t="shared" si="4" ref="T15:U25">+$E15*R15</f>
        <v>0</v>
      </c>
      <c r="U15" s="38">
        <f t="shared" si="4"/>
        <v>0</v>
      </c>
      <c r="V15" s="37">
        <f aca="true" t="shared" si="5" ref="V15:W18">+F15+J15+N15+R15</f>
        <v>40000</v>
      </c>
      <c r="W15" s="37">
        <f t="shared" si="5"/>
        <v>180000</v>
      </c>
      <c r="X15" s="38">
        <f t="shared" si="0"/>
        <v>0</v>
      </c>
      <c r="Y15" s="38">
        <f t="shared" si="0"/>
        <v>0</v>
      </c>
      <c r="AA15" s="141"/>
      <c r="AB15" s="140">
        <v>2000</v>
      </c>
      <c r="AC15" s="165">
        <v>100000</v>
      </c>
      <c r="AE15" s="165">
        <f>+AB15*5</f>
        <v>10000</v>
      </c>
      <c r="AF15" s="165">
        <f>+AC15*0.45</f>
        <v>45000</v>
      </c>
    </row>
    <row r="16" spans="1:32" ht="38.25">
      <c r="A16" s="29">
        <v>2</v>
      </c>
      <c r="B16" s="35" t="s">
        <v>27</v>
      </c>
      <c r="C16" s="83" t="s">
        <v>219</v>
      </c>
      <c r="D16" s="36" t="s">
        <v>11</v>
      </c>
      <c r="E16" s="73"/>
      <c r="F16" s="119">
        <v>250</v>
      </c>
      <c r="G16" s="119">
        <v>1350</v>
      </c>
      <c r="H16" s="38">
        <f t="shared" si="1"/>
        <v>0</v>
      </c>
      <c r="I16" s="38">
        <f t="shared" si="1"/>
        <v>0</v>
      </c>
      <c r="J16" s="119">
        <v>250</v>
      </c>
      <c r="K16" s="119">
        <v>1350</v>
      </c>
      <c r="L16" s="38">
        <f t="shared" si="2"/>
        <v>0</v>
      </c>
      <c r="M16" s="38">
        <f t="shared" si="2"/>
        <v>0</v>
      </c>
      <c r="N16" s="119">
        <v>250</v>
      </c>
      <c r="O16" s="119">
        <v>1350</v>
      </c>
      <c r="P16" s="38">
        <f t="shared" si="3"/>
        <v>0</v>
      </c>
      <c r="Q16" s="38">
        <f t="shared" si="3"/>
        <v>0</v>
      </c>
      <c r="R16" s="119">
        <v>250</v>
      </c>
      <c r="S16" s="119">
        <v>1350</v>
      </c>
      <c r="T16" s="38">
        <f t="shared" si="4"/>
        <v>0</v>
      </c>
      <c r="U16" s="38">
        <f t="shared" si="4"/>
        <v>0</v>
      </c>
      <c r="V16" s="37">
        <f t="shared" si="5"/>
        <v>1000</v>
      </c>
      <c r="W16" s="37">
        <f t="shared" si="5"/>
        <v>5400</v>
      </c>
      <c r="X16" s="38">
        <f t="shared" si="0"/>
        <v>0</v>
      </c>
      <c r="Y16" s="38">
        <f t="shared" si="0"/>
        <v>0</v>
      </c>
      <c r="AA16" s="141"/>
      <c r="AB16" s="140">
        <v>50</v>
      </c>
      <c r="AC16" s="165">
        <v>3000</v>
      </c>
      <c r="AE16" s="165">
        <f aca="true" t="shared" si="6" ref="AE16:AE79">+AB16*5</f>
        <v>250</v>
      </c>
      <c r="AF16" s="165">
        <f aca="true" t="shared" si="7" ref="AF16:AF79">+AC16*0.45</f>
        <v>1350</v>
      </c>
    </row>
    <row r="17" spans="1:32" ht="38.25">
      <c r="A17" s="29">
        <v>3</v>
      </c>
      <c r="B17" s="35" t="s">
        <v>28</v>
      </c>
      <c r="C17" s="83" t="s">
        <v>215</v>
      </c>
      <c r="D17" s="36" t="s">
        <v>11</v>
      </c>
      <c r="E17" s="73"/>
      <c r="F17" s="37">
        <v>750</v>
      </c>
      <c r="G17" s="37">
        <v>4500</v>
      </c>
      <c r="H17" s="38">
        <f t="shared" si="1"/>
        <v>0</v>
      </c>
      <c r="I17" s="38">
        <f t="shared" si="1"/>
        <v>0</v>
      </c>
      <c r="J17" s="37">
        <v>750</v>
      </c>
      <c r="K17" s="37">
        <v>4500</v>
      </c>
      <c r="L17" s="38">
        <f t="shared" si="2"/>
        <v>0</v>
      </c>
      <c r="M17" s="38">
        <f t="shared" si="2"/>
        <v>0</v>
      </c>
      <c r="N17" s="37">
        <v>750</v>
      </c>
      <c r="O17" s="37">
        <v>4500</v>
      </c>
      <c r="P17" s="38">
        <f t="shared" si="3"/>
        <v>0</v>
      </c>
      <c r="Q17" s="38">
        <f t="shared" si="3"/>
        <v>0</v>
      </c>
      <c r="R17" s="37">
        <v>750</v>
      </c>
      <c r="S17" s="37">
        <v>4500</v>
      </c>
      <c r="T17" s="38">
        <f t="shared" si="4"/>
        <v>0</v>
      </c>
      <c r="U17" s="38">
        <f t="shared" si="4"/>
        <v>0</v>
      </c>
      <c r="V17" s="37">
        <f t="shared" si="5"/>
        <v>3000</v>
      </c>
      <c r="W17" s="37">
        <f t="shared" si="5"/>
        <v>18000</v>
      </c>
      <c r="X17" s="38">
        <f t="shared" si="0"/>
        <v>0</v>
      </c>
      <c r="Y17" s="38">
        <f t="shared" si="0"/>
        <v>0</v>
      </c>
      <c r="AA17" s="144"/>
      <c r="AB17" s="140">
        <v>150</v>
      </c>
      <c r="AC17" s="165">
        <v>10000</v>
      </c>
      <c r="AE17" s="165">
        <f t="shared" si="6"/>
        <v>750</v>
      </c>
      <c r="AF17" s="165">
        <f t="shared" si="7"/>
        <v>4500</v>
      </c>
    </row>
    <row r="18" spans="1:32" ht="38.25">
      <c r="A18" s="29">
        <v>4</v>
      </c>
      <c r="B18" s="35" t="s">
        <v>121</v>
      </c>
      <c r="C18" s="83" t="s">
        <v>220</v>
      </c>
      <c r="D18" s="36" t="s">
        <v>11</v>
      </c>
      <c r="E18" s="73"/>
      <c r="F18" s="37">
        <v>0</v>
      </c>
      <c r="G18" s="37">
        <v>0</v>
      </c>
      <c r="H18" s="38">
        <f t="shared" si="1"/>
        <v>0</v>
      </c>
      <c r="I18" s="38">
        <f t="shared" si="1"/>
        <v>0</v>
      </c>
      <c r="J18" s="37">
        <v>0</v>
      </c>
      <c r="K18" s="37">
        <v>0</v>
      </c>
      <c r="L18" s="38">
        <f t="shared" si="2"/>
        <v>0</v>
      </c>
      <c r="M18" s="38">
        <f t="shared" si="2"/>
        <v>0</v>
      </c>
      <c r="N18" s="37">
        <v>0</v>
      </c>
      <c r="O18" s="37">
        <v>0</v>
      </c>
      <c r="P18" s="38">
        <f t="shared" si="3"/>
        <v>0</v>
      </c>
      <c r="Q18" s="38">
        <f t="shared" si="3"/>
        <v>0</v>
      </c>
      <c r="R18" s="37">
        <v>0</v>
      </c>
      <c r="S18" s="37">
        <v>0</v>
      </c>
      <c r="T18" s="38">
        <f t="shared" si="4"/>
        <v>0</v>
      </c>
      <c r="U18" s="38">
        <f t="shared" si="4"/>
        <v>0</v>
      </c>
      <c r="V18" s="37">
        <f t="shared" si="5"/>
        <v>0</v>
      </c>
      <c r="W18" s="37">
        <f t="shared" si="5"/>
        <v>0</v>
      </c>
      <c r="X18" s="38">
        <f t="shared" si="0"/>
        <v>0</v>
      </c>
      <c r="Y18" s="38">
        <f t="shared" si="0"/>
        <v>0</v>
      </c>
      <c r="AA18" s="141"/>
      <c r="AB18" s="140">
        <v>0</v>
      </c>
      <c r="AC18" s="165">
        <v>0</v>
      </c>
      <c r="AE18" s="165">
        <f t="shared" si="6"/>
        <v>0</v>
      </c>
      <c r="AF18" s="165">
        <f t="shared" si="7"/>
        <v>0</v>
      </c>
    </row>
    <row r="19" spans="1:32" ht="15.75">
      <c r="A19" s="29">
        <v>5</v>
      </c>
      <c r="B19" s="35" t="s">
        <v>30</v>
      </c>
      <c r="C19" s="83" t="s">
        <v>56</v>
      </c>
      <c r="D19" s="36" t="s">
        <v>11</v>
      </c>
      <c r="E19" s="73"/>
      <c r="F19" s="37">
        <v>0</v>
      </c>
      <c r="G19" s="37">
        <v>0</v>
      </c>
      <c r="H19" s="38">
        <f t="shared" si="1"/>
        <v>0</v>
      </c>
      <c r="I19" s="38">
        <f t="shared" si="1"/>
        <v>0</v>
      </c>
      <c r="J19" s="37">
        <v>0</v>
      </c>
      <c r="K19" s="37">
        <v>0</v>
      </c>
      <c r="L19" s="38">
        <f t="shared" si="2"/>
        <v>0</v>
      </c>
      <c r="M19" s="38">
        <f t="shared" si="2"/>
        <v>0</v>
      </c>
      <c r="N19" s="37">
        <v>0</v>
      </c>
      <c r="O19" s="37">
        <v>0</v>
      </c>
      <c r="P19" s="38">
        <f t="shared" si="3"/>
        <v>0</v>
      </c>
      <c r="Q19" s="38">
        <f t="shared" si="3"/>
        <v>0</v>
      </c>
      <c r="R19" s="37">
        <v>0</v>
      </c>
      <c r="S19" s="37">
        <v>0</v>
      </c>
      <c r="T19" s="38">
        <f t="shared" si="4"/>
        <v>0</v>
      </c>
      <c r="U19" s="38">
        <f t="shared" si="4"/>
        <v>0</v>
      </c>
      <c r="V19" s="37"/>
      <c r="W19" s="37"/>
      <c r="X19" s="38">
        <f t="shared" si="0"/>
        <v>0</v>
      </c>
      <c r="Y19" s="38">
        <f t="shared" si="0"/>
        <v>0</v>
      </c>
      <c r="AA19" s="141"/>
      <c r="AB19" s="140">
        <v>0</v>
      </c>
      <c r="AC19" s="165">
        <v>0</v>
      </c>
      <c r="AE19" s="165">
        <f t="shared" si="6"/>
        <v>0</v>
      </c>
      <c r="AF19" s="165">
        <f t="shared" si="7"/>
        <v>0</v>
      </c>
    </row>
    <row r="20" spans="1:32" ht="15.75">
      <c r="A20" s="29">
        <v>6</v>
      </c>
      <c r="B20" s="35" t="s">
        <v>31</v>
      </c>
      <c r="C20" s="83" t="s">
        <v>88</v>
      </c>
      <c r="D20" s="36" t="s">
        <v>11</v>
      </c>
      <c r="E20" s="73"/>
      <c r="F20" s="37">
        <v>125</v>
      </c>
      <c r="G20" s="37">
        <v>900</v>
      </c>
      <c r="H20" s="38">
        <f t="shared" si="1"/>
        <v>0</v>
      </c>
      <c r="I20" s="38">
        <f t="shared" si="1"/>
        <v>0</v>
      </c>
      <c r="J20" s="37">
        <v>125</v>
      </c>
      <c r="K20" s="37">
        <v>900</v>
      </c>
      <c r="L20" s="38">
        <f t="shared" si="2"/>
        <v>0</v>
      </c>
      <c r="M20" s="38">
        <f t="shared" si="2"/>
        <v>0</v>
      </c>
      <c r="N20" s="37">
        <v>125</v>
      </c>
      <c r="O20" s="37">
        <v>900</v>
      </c>
      <c r="P20" s="38">
        <f t="shared" si="3"/>
        <v>0</v>
      </c>
      <c r="Q20" s="38">
        <f t="shared" si="3"/>
        <v>0</v>
      </c>
      <c r="R20" s="37">
        <v>125</v>
      </c>
      <c r="S20" s="37">
        <v>900</v>
      </c>
      <c r="T20" s="38">
        <f t="shared" si="4"/>
        <v>0</v>
      </c>
      <c r="U20" s="38">
        <f t="shared" si="4"/>
        <v>0</v>
      </c>
      <c r="V20" s="37">
        <f aca="true" t="shared" si="8" ref="V20:W25">+F20+J20+N20+R20</f>
        <v>500</v>
      </c>
      <c r="W20" s="37">
        <f t="shared" si="8"/>
        <v>3600</v>
      </c>
      <c r="X20" s="38">
        <f t="shared" si="0"/>
        <v>0</v>
      </c>
      <c r="Y20" s="38">
        <f t="shared" si="0"/>
        <v>0</v>
      </c>
      <c r="AA20" s="141"/>
      <c r="AB20" s="140">
        <v>25</v>
      </c>
      <c r="AC20" s="165">
        <v>2000</v>
      </c>
      <c r="AE20" s="165">
        <f t="shared" si="6"/>
        <v>125</v>
      </c>
      <c r="AF20" s="165">
        <f t="shared" si="7"/>
        <v>900</v>
      </c>
    </row>
    <row r="21" spans="1:32" ht="15.75">
      <c r="A21" s="29">
        <v>7</v>
      </c>
      <c r="B21" s="35" t="s">
        <v>32</v>
      </c>
      <c r="C21" s="83" t="s">
        <v>59</v>
      </c>
      <c r="D21" s="36" t="s">
        <v>73</v>
      </c>
      <c r="E21" s="73"/>
      <c r="F21" s="37">
        <v>1250</v>
      </c>
      <c r="G21" s="37">
        <v>22500</v>
      </c>
      <c r="H21" s="38">
        <f t="shared" si="1"/>
        <v>0</v>
      </c>
      <c r="I21" s="38">
        <f t="shared" si="1"/>
        <v>0</v>
      </c>
      <c r="J21" s="37">
        <v>1250</v>
      </c>
      <c r="K21" s="37">
        <v>22500</v>
      </c>
      <c r="L21" s="38">
        <f t="shared" si="2"/>
        <v>0</v>
      </c>
      <c r="M21" s="38">
        <f t="shared" si="2"/>
        <v>0</v>
      </c>
      <c r="N21" s="37">
        <v>1250</v>
      </c>
      <c r="O21" s="37">
        <v>22500</v>
      </c>
      <c r="P21" s="38">
        <f t="shared" si="3"/>
        <v>0</v>
      </c>
      <c r="Q21" s="38">
        <f t="shared" si="3"/>
        <v>0</v>
      </c>
      <c r="R21" s="37">
        <v>1250</v>
      </c>
      <c r="S21" s="37">
        <v>22500</v>
      </c>
      <c r="T21" s="38">
        <f t="shared" si="4"/>
        <v>0</v>
      </c>
      <c r="U21" s="38">
        <f t="shared" si="4"/>
        <v>0</v>
      </c>
      <c r="V21" s="37">
        <f t="shared" si="8"/>
        <v>5000</v>
      </c>
      <c r="W21" s="37">
        <f t="shared" si="8"/>
        <v>90000</v>
      </c>
      <c r="X21" s="38">
        <f t="shared" si="0"/>
        <v>0</v>
      </c>
      <c r="Y21" s="38">
        <f t="shared" si="0"/>
        <v>0</v>
      </c>
      <c r="AA21" s="141"/>
      <c r="AB21" s="140">
        <v>250</v>
      </c>
      <c r="AC21" s="165">
        <v>50000</v>
      </c>
      <c r="AE21" s="165">
        <f t="shared" si="6"/>
        <v>1250</v>
      </c>
      <c r="AF21" s="165">
        <f t="shared" si="7"/>
        <v>22500</v>
      </c>
    </row>
    <row r="22" spans="1:32" ht="25.5">
      <c r="A22" s="29">
        <f>A21+1</f>
        <v>8</v>
      </c>
      <c r="B22" s="35" t="s">
        <v>33</v>
      </c>
      <c r="C22" s="83" t="s">
        <v>151</v>
      </c>
      <c r="D22" s="36" t="s">
        <v>73</v>
      </c>
      <c r="E22" s="73"/>
      <c r="F22" s="37">
        <v>125</v>
      </c>
      <c r="G22" s="37">
        <v>495</v>
      </c>
      <c r="H22" s="38">
        <f t="shared" si="1"/>
        <v>0</v>
      </c>
      <c r="I22" s="38">
        <f t="shared" si="1"/>
        <v>0</v>
      </c>
      <c r="J22" s="37">
        <v>125</v>
      </c>
      <c r="K22" s="37">
        <v>495</v>
      </c>
      <c r="L22" s="38">
        <f t="shared" si="2"/>
        <v>0</v>
      </c>
      <c r="M22" s="38">
        <f t="shared" si="2"/>
        <v>0</v>
      </c>
      <c r="N22" s="37">
        <v>125</v>
      </c>
      <c r="O22" s="37">
        <v>495</v>
      </c>
      <c r="P22" s="38">
        <f t="shared" si="3"/>
        <v>0</v>
      </c>
      <c r="Q22" s="38">
        <f t="shared" si="3"/>
        <v>0</v>
      </c>
      <c r="R22" s="37">
        <v>125</v>
      </c>
      <c r="S22" s="37">
        <v>495</v>
      </c>
      <c r="T22" s="38">
        <f t="shared" si="4"/>
        <v>0</v>
      </c>
      <c r="U22" s="38">
        <f t="shared" si="4"/>
        <v>0</v>
      </c>
      <c r="V22" s="37">
        <f t="shared" si="8"/>
        <v>500</v>
      </c>
      <c r="W22" s="37">
        <f t="shared" si="8"/>
        <v>1980</v>
      </c>
      <c r="X22" s="38">
        <f t="shared" si="0"/>
        <v>0</v>
      </c>
      <c r="Y22" s="38">
        <f t="shared" si="0"/>
        <v>0</v>
      </c>
      <c r="AA22" s="141"/>
      <c r="AB22" s="140">
        <v>25</v>
      </c>
      <c r="AC22" s="165">
        <v>1100</v>
      </c>
      <c r="AE22" s="165">
        <f t="shared" si="6"/>
        <v>125</v>
      </c>
      <c r="AF22" s="165">
        <f t="shared" si="7"/>
        <v>495</v>
      </c>
    </row>
    <row r="23" spans="1:32" ht="15.75">
      <c r="A23" s="29">
        <f>A22+1</f>
        <v>9</v>
      </c>
      <c r="B23" s="35" t="s">
        <v>34</v>
      </c>
      <c r="C23" s="83" t="s">
        <v>60</v>
      </c>
      <c r="D23" s="36" t="s">
        <v>11</v>
      </c>
      <c r="E23" s="73"/>
      <c r="F23" s="37">
        <v>125</v>
      </c>
      <c r="G23" s="37">
        <v>675</v>
      </c>
      <c r="H23" s="38">
        <f t="shared" si="1"/>
        <v>0</v>
      </c>
      <c r="I23" s="38">
        <f t="shared" si="1"/>
        <v>0</v>
      </c>
      <c r="J23" s="37">
        <v>125</v>
      </c>
      <c r="K23" s="37">
        <v>675</v>
      </c>
      <c r="L23" s="38">
        <f t="shared" si="2"/>
        <v>0</v>
      </c>
      <c r="M23" s="38">
        <f t="shared" si="2"/>
        <v>0</v>
      </c>
      <c r="N23" s="37">
        <v>125</v>
      </c>
      <c r="O23" s="37">
        <v>675</v>
      </c>
      <c r="P23" s="38">
        <f t="shared" si="3"/>
        <v>0</v>
      </c>
      <c r="Q23" s="38">
        <f t="shared" si="3"/>
        <v>0</v>
      </c>
      <c r="R23" s="37">
        <v>125</v>
      </c>
      <c r="S23" s="37">
        <v>675</v>
      </c>
      <c r="T23" s="38">
        <f t="shared" si="4"/>
        <v>0</v>
      </c>
      <c r="U23" s="38">
        <f t="shared" si="4"/>
        <v>0</v>
      </c>
      <c r="V23" s="37">
        <f t="shared" si="8"/>
        <v>500</v>
      </c>
      <c r="W23" s="37">
        <f t="shared" si="8"/>
        <v>2700</v>
      </c>
      <c r="X23" s="38">
        <f t="shared" si="0"/>
        <v>0</v>
      </c>
      <c r="Y23" s="38">
        <f t="shared" si="0"/>
        <v>0</v>
      </c>
      <c r="AA23" s="141"/>
      <c r="AB23" s="140">
        <v>25</v>
      </c>
      <c r="AC23" s="165">
        <v>1500</v>
      </c>
      <c r="AE23" s="165">
        <f t="shared" si="6"/>
        <v>125</v>
      </c>
      <c r="AF23" s="165">
        <f t="shared" si="7"/>
        <v>675</v>
      </c>
    </row>
    <row r="24" spans="1:32" ht="25.5">
      <c r="A24" s="29">
        <f>A23+1</f>
        <v>10</v>
      </c>
      <c r="B24" s="35" t="s">
        <v>35</v>
      </c>
      <c r="C24" s="83" t="s">
        <v>185</v>
      </c>
      <c r="D24" s="36" t="s">
        <v>11</v>
      </c>
      <c r="E24" s="73"/>
      <c r="F24" s="37">
        <v>125</v>
      </c>
      <c r="G24" s="37">
        <v>675</v>
      </c>
      <c r="H24" s="38">
        <f t="shared" si="1"/>
        <v>0</v>
      </c>
      <c r="I24" s="38">
        <f t="shared" si="1"/>
        <v>0</v>
      </c>
      <c r="J24" s="37">
        <v>125</v>
      </c>
      <c r="K24" s="37">
        <v>675</v>
      </c>
      <c r="L24" s="38">
        <f t="shared" si="2"/>
        <v>0</v>
      </c>
      <c r="M24" s="38">
        <f t="shared" si="2"/>
        <v>0</v>
      </c>
      <c r="N24" s="37">
        <v>125</v>
      </c>
      <c r="O24" s="37">
        <v>675</v>
      </c>
      <c r="P24" s="38">
        <f t="shared" si="3"/>
        <v>0</v>
      </c>
      <c r="Q24" s="38">
        <f t="shared" si="3"/>
        <v>0</v>
      </c>
      <c r="R24" s="37">
        <v>125</v>
      </c>
      <c r="S24" s="37">
        <v>675</v>
      </c>
      <c r="T24" s="38">
        <f t="shared" si="4"/>
        <v>0</v>
      </c>
      <c r="U24" s="38">
        <f t="shared" si="4"/>
        <v>0</v>
      </c>
      <c r="V24" s="37">
        <f t="shared" si="8"/>
        <v>500</v>
      </c>
      <c r="W24" s="37">
        <f t="shared" si="8"/>
        <v>2700</v>
      </c>
      <c r="X24" s="38">
        <f t="shared" si="0"/>
        <v>0</v>
      </c>
      <c r="Y24" s="38">
        <f t="shared" si="0"/>
        <v>0</v>
      </c>
      <c r="AA24" s="141"/>
      <c r="AB24" s="140">
        <v>25</v>
      </c>
      <c r="AC24" s="165">
        <v>1500</v>
      </c>
      <c r="AE24" s="165">
        <f t="shared" si="6"/>
        <v>125</v>
      </c>
      <c r="AF24" s="165">
        <f t="shared" si="7"/>
        <v>675</v>
      </c>
    </row>
    <row r="25" spans="1:32" ht="25.5">
      <c r="A25" s="29">
        <f>A24+1</f>
        <v>11</v>
      </c>
      <c r="B25" s="35" t="s">
        <v>237</v>
      </c>
      <c r="C25" s="83" t="s">
        <v>124</v>
      </c>
      <c r="D25" s="36" t="s">
        <v>11</v>
      </c>
      <c r="E25" s="73"/>
      <c r="F25" s="256">
        <v>12.5</v>
      </c>
      <c r="G25" s="37">
        <v>900</v>
      </c>
      <c r="H25" s="38">
        <f t="shared" si="1"/>
        <v>0</v>
      </c>
      <c r="I25" s="38">
        <f t="shared" si="1"/>
        <v>0</v>
      </c>
      <c r="J25" s="256">
        <v>12.5</v>
      </c>
      <c r="K25" s="37">
        <v>900</v>
      </c>
      <c r="L25" s="38">
        <f t="shared" si="2"/>
        <v>0</v>
      </c>
      <c r="M25" s="38">
        <f t="shared" si="2"/>
        <v>0</v>
      </c>
      <c r="N25" s="256">
        <v>12.5</v>
      </c>
      <c r="O25" s="37">
        <v>900</v>
      </c>
      <c r="P25" s="38">
        <f t="shared" si="3"/>
        <v>0</v>
      </c>
      <c r="Q25" s="38">
        <f t="shared" si="3"/>
        <v>0</v>
      </c>
      <c r="R25" s="256">
        <v>12.5</v>
      </c>
      <c r="S25" s="37">
        <v>900</v>
      </c>
      <c r="T25" s="38">
        <f t="shared" si="4"/>
        <v>0</v>
      </c>
      <c r="U25" s="38">
        <f t="shared" si="4"/>
        <v>0</v>
      </c>
      <c r="V25" s="37">
        <f t="shared" si="8"/>
        <v>50</v>
      </c>
      <c r="W25" s="37">
        <f t="shared" si="8"/>
        <v>3600</v>
      </c>
      <c r="X25" s="38">
        <f t="shared" si="0"/>
        <v>0</v>
      </c>
      <c r="Y25" s="38">
        <f t="shared" si="0"/>
        <v>0</v>
      </c>
      <c r="AA25" s="141"/>
      <c r="AB25" s="140">
        <v>2.5</v>
      </c>
      <c r="AC25" s="165">
        <v>2000</v>
      </c>
      <c r="AE25" s="165">
        <f t="shared" si="6"/>
        <v>12.5</v>
      </c>
      <c r="AF25" s="165">
        <f t="shared" si="7"/>
        <v>900</v>
      </c>
    </row>
    <row r="26" spans="1:32" s="170" customFormat="1" ht="15.75">
      <c r="A26" s="169"/>
      <c r="B26" s="116" t="s">
        <v>12</v>
      </c>
      <c r="C26" s="143" t="s">
        <v>13</v>
      </c>
      <c r="D26" s="117"/>
      <c r="E26" s="73"/>
      <c r="F26" s="38"/>
      <c r="G26" s="38"/>
      <c r="H26" s="38">
        <f>SUM(H27:H34)</f>
        <v>0</v>
      </c>
      <c r="I26" s="38">
        <f>SUM(I27:I34)</f>
        <v>0</v>
      </c>
      <c r="J26" s="38"/>
      <c r="K26" s="38"/>
      <c r="L26" s="38">
        <f>SUM(L27:L34)</f>
        <v>0</v>
      </c>
      <c r="M26" s="38">
        <f>SUM(M27:M34)</f>
        <v>0</v>
      </c>
      <c r="N26" s="38"/>
      <c r="O26" s="38"/>
      <c r="P26" s="38">
        <f>SUM(P27:P34)</f>
        <v>0</v>
      </c>
      <c r="Q26" s="38">
        <f>SUM(Q27:Q34)</f>
        <v>0</v>
      </c>
      <c r="R26" s="38"/>
      <c r="S26" s="38"/>
      <c r="T26" s="38">
        <f>SUM(T27:T34)</f>
        <v>0</v>
      </c>
      <c r="U26" s="38">
        <f>SUM(U27:U34)</f>
        <v>0</v>
      </c>
      <c r="V26" s="37"/>
      <c r="W26" s="37"/>
      <c r="X26" s="38">
        <f t="shared" si="0"/>
        <v>0</v>
      </c>
      <c r="Y26" s="38">
        <f t="shared" si="0"/>
        <v>0</v>
      </c>
      <c r="AA26" s="144"/>
      <c r="AB26" s="140"/>
      <c r="AE26" s="165">
        <f t="shared" si="6"/>
        <v>0</v>
      </c>
      <c r="AF26" s="165">
        <f t="shared" si="7"/>
        <v>0</v>
      </c>
    </row>
    <row r="27" spans="1:32" ht="15.75">
      <c r="A27" s="29">
        <v>12</v>
      </c>
      <c r="B27" s="35" t="s">
        <v>36</v>
      </c>
      <c r="C27" s="90" t="s">
        <v>89</v>
      </c>
      <c r="D27" s="36" t="s">
        <v>11</v>
      </c>
      <c r="E27" s="73"/>
      <c r="F27" s="37">
        <v>750</v>
      </c>
      <c r="G27" s="37">
        <v>3375</v>
      </c>
      <c r="H27" s="38">
        <f aca="true" t="shared" si="9" ref="H27:I34">+$E27*F27</f>
        <v>0</v>
      </c>
      <c r="I27" s="38">
        <f t="shared" si="9"/>
        <v>0</v>
      </c>
      <c r="J27" s="37">
        <v>750</v>
      </c>
      <c r="K27" s="37">
        <v>3375</v>
      </c>
      <c r="L27" s="38">
        <f aca="true" t="shared" si="10" ref="L27:M37">+$E27*J27</f>
        <v>0</v>
      </c>
      <c r="M27" s="38">
        <f t="shared" si="10"/>
        <v>0</v>
      </c>
      <c r="N27" s="37">
        <v>750</v>
      </c>
      <c r="O27" s="37">
        <v>3375</v>
      </c>
      <c r="P27" s="38">
        <f aca="true" t="shared" si="11" ref="P27:Q37">+$E27*N27</f>
        <v>0</v>
      </c>
      <c r="Q27" s="38">
        <f t="shared" si="11"/>
        <v>0</v>
      </c>
      <c r="R27" s="37">
        <v>750</v>
      </c>
      <c r="S27" s="37">
        <v>3375</v>
      </c>
      <c r="T27" s="38">
        <f aca="true" t="shared" si="12" ref="T27:U37">+$E27*R27</f>
        <v>0</v>
      </c>
      <c r="U27" s="38">
        <f t="shared" si="12"/>
        <v>0</v>
      </c>
      <c r="V27" s="37">
        <f aca="true" t="shared" si="13" ref="V27:W33">+F27+J27+N27+R27</f>
        <v>3000</v>
      </c>
      <c r="W27" s="37">
        <f t="shared" si="13"/>
        <v>13500</v>
      </c>
      <c r="X27" s="38">
        <f t="shared" si="0"/>
        <v>0</v>
      </c>
      <c r="Y27" s="38">
        <f t="shared" si="0"/>
        <v>0</v>
      </c>
      <c r="AA27" s="141"/>
      <c r="AB27" s="140">
        <v>150</v>
      </c>
      <c r="AC27" s="165">
        <v>7500</v>
      </c>
      <c r="AE27" s="165">
        <f t="shared" si="6"/>
        <v>750</v>
      </c>
      <c r="AF27" s="165">
        <f t="shared" si="7"/>
        <v>3375</v>
      </c>
    </row>
    <row r="28" spans="1:32" ht="15.75">
      <c r="A28" s="29">
        <f aca="true" t="shared" si="14" ref="A28:A34">A27+1</f>
        <v>13</v>
      </c>
      <c r="B28" s="35" t="s">
        <v>37</v>
      </c>
      <c r="C28" s="90" t="s">
        <v>90</v>
      </c>
      <c r="D28" s="36" t="s">
        <v>11</v>
      </c>
      <c r="E28" s="73"/>
      <c r="F28" s="37">
        <v>250</v>
      </c>
      <c r="G28" s="37">
        <v>2025</v>
      </c>
      <c r="H28" s="38">
        <f t="shared" si="9"/>
        <v>0</v>
      </c>
      <c r="I28" s="38">
        <f t="shared" si="9"/>
        <v>0</v>
      </c>
      <c r="J28" s="37">
        <v>250</v>
      </c>
      <c r="K28" s="37">
        <v>2025</v>
      </c>
      <c r="L28" s="38">
        <f t="shared" si="10"/>
        <v>0</v>
      </c>
      <c r="M28" s="38">
        <f t="shared" si="10"/>
        <v>0</v>
      </c>
      <c r="N28" s="37">
        <v>250</v>
      </c>
      <c r="O28" s="37">
        <v>2025</v>
      </c>
      <c r="P28" s="38">
        <f t="shared" si="11"/>
        <v>0</v>
      </c>
      <c r="Q28" s="38">
        <f t="shared" si="11"/>
        <v>0</v>
      </c>
      <c r="R28" s="37">
        <v>250</v>
      </c>
      <c r="S28" s="37">
        <v>2025</v>
      </c>
      <c r="T28" s="38">
        <f t="shared" si="12"/>
        <v>0</v>
      </c>
      <c r="U28" s="38">
        <f t="shared" si="12"/>
        <v>0</v>
      </c>
      <c r="V28" s="37">
        <f t="shared" si="13"/>
        <v>1000</v>
      </c>
      <c r="W28" s="37">
        <f t="shared" si="13"/>
        <v>8100</v>
      </c>
      <c r="X28" s="38">
        <f t="shared" si="0"/>
        <v>0</v>
      </c>
      <c r="Y28" s="38">
        <f t="shared" si="0"/>
        <v>0</v>
      </c>
      <c r="AA28" s="141"/>
      <c r="AB28" s="140">
        <v>50</v>
      </c>
      <c r="AC28" s="165">
        <v>4500</v>
      </c>
      <c r="AE28" s="165">
        <f t="shared" si="6"/>
        <v>250</v>
      </c>
      <c r="AF28" s="165">
        <f t="shared" si="7"/>
        <v>2025</v>
      </c>
    </row>
    <row r="29" spans="1:32" ht="15.75">
      <c r="A29" s="29">
        <f t="shared" si="14"/>
        <v>14</v>
      </c>
      <c r="B29" s="35" t="s">
        <v>38</v>
      </c>
      <c r="C29" s="83" t="s">
        <v>57</v>
      </c>
      <c r="D29" s="36" t="s">
        <v>73</v>
      </c>
      <c r="E29" s="73"/>
      <c r="F29" s="37">
        <v>1250</v>
      </c>
      <c r="G29" s="37">
        <v>9000</v>
      </c>
      <c r="H29" s="38">
        <f t="shared" si="9"/>
        <v>0</v>
      </c>
      <c r="I29" s="38">
        <f t="shared" si="9"/>
        <v>0</v>
      </c>
      <c r="J29" s="37">
        <v>1250</v>
      </c>
      <c r="K29" s="37">
        <v>9000</v>
      </c>
      <c r="L29" s="38">
        <f t="shared" si="10"/>
        <v>0</v>
      </c>
      <c r="M29" s="38">
        <f t="shared" si="10"/>
        <v>0</v>
      </c>
      <c r="N29" s="37">
        <v>1250</v>
      </c>
      <c r="O29" s="37">
        <v>9000</v>
      </c>
      <c r="P29" s="38">
        <f t="shared" si="11"/>
        <v>0</v>
      </c>
      <c r="Q29" s="38">
        <f t="shared" si="11"/>
        <v>0</v>
      </c>
      <c r="R29" s="37">
        <v>1250</v>
      </c>
      <c r="S29" s="37">
        <v>9000</v>
      </c>
      <c r="T29" s="38">
        <f t="shared" si="12"/>
        <v>0</v>
      </c>
      <c r="U29" s="38">
        <f t="shared" si="12"/>
        <v>0</v>
      </c>
      <c r="V29" s="37">
        <f t="shared" si="13"/>
        <v>5000</v>
      </c>
      <c r="W29" s="37">
        <f t="shared" si="13"/>
        <v>36000</v>
      </c>
      <c r="X29" s="38">
        <f t="shared" si="0"/>
        <v>0</v>
      </c>
      <c r="Y29" s="38">
        <f t="shared" si="0"/>
        <v>0</v>
      </c>
      <c r="AA29" s="141"/>
      <c r="AB29" s="140">
        <v>250</v>
      </c>
      <c r="AC29" s="165">
        <v>20000</v>
      </c>
      <c r="AE29" s="165">
        <f t="shared" si="6"/>
        <v>1250</v>
      </c>
      <c r="AF29" s="165">
        <f t="shared" si="7"/>
        <v>9000</v>
      </c>
    </row>
    <row r="30" spans="1:32" ht="15.75">
      <c r="A30" s="29">
        <f t="shared" si="14"/>
        <v>15</v>
      </c>
      <c r="B30" s="35" t="s">
        <v>39</v>
      </c>
      <c r="C30" s="83" t="s">
        <v>125</v>
      </c>
      <c r="D30" s="36" t="s">
        <v>73</v>
      </c>
      <c r="E30" s="73"/>
      <c r="F30" s="37">
        <v>25</v>
      </c>
      <c r="G30" s="37">
        <v>225</v>
      </c>
      <c r="H30" s="38">
        <f t="shared" si="9"/>
        <v>0</v>
      </c>
      <c r="I30" s="38">
        <f t="shared" si="9"/>
        <v>0</v>
      </c>
      <c r="J30" s="37">
        <v>25</v>
      </c>
      <c r="K30" s="37">
        <v>225</v>
      </c>
      <c r="L30" s="38">
        <f t="shared" si="10"/>
        <v>0</v>
      </c>
      <c r="M30" s="38">
        <f t="shared" si="10"/>
        <v>0</v>
      </c>
      <c r="N30" s="37">
        <v>25</v>
      </c>
      <c r="O30" s="37">
        <v>225</v>
      </c>
      <c r="P30" s="38">
        <f t="shared" si="11"/>
        <v>0</v>
      </c>
      <c r="Q30" s="38">
        <f t="shared" si="11"/>
        <v>0</v>
      </c>
      <c r="R30" s="37">
        <v>25</v>
      </c>
      <c r="S30" s="37">
        <v>225</v>
      </c>
      <c r="T30" s="38">
        <f t="shared" si="12"/>
        <v>0</v>
      </c>
      <c r="U30" s="38">
        <f t="shared" si="12"/>
        <v>0</v>
      </c>
      <c r="V30" s="37">
        <f t="shared" si="13"/>
        <v>100</v>
      </c>
      <c r="W30" s="37">
        <f t="shared" si="13"/>
        <v>900</v>
      </c>
      <c r="X30" s="38">
        <f t="shared" si="0"/>
        <v>0</v>
      </c>
      <c r="Y30" s="38">
        <f t="shared" si="0"/>
        <v>0</v>
      </c>
      <c r="AA30" s="141"/>
      <c r="AB30" s="140">
        <v>5</v>
      </c>
      <c r="AC30" s="165">
        <v>500</v>
      </c>
      <c r="AE30" s="165">
        <f t="shared" si="6"/>
        <v>25</v>
      </c>
      <c r="AF30" s="165">
        <f t="shared" si="7"/>
        <v>225</v>
      </c>
    </row>
    <row r="31" spans="1:32" ht="15.75">
      <c r="A31" s="29">
        <f t="shared" si="14"/>
        <v>16</v>
      </c>
      <c r="B31" s="35" t="s">
        <v>40</v>
      </c>
      <c r="C31" s="90" t="s">
        <v>61</v>
      </c>
      <c r="D31" s="36" t="s">
        <v>73</v>
      </c>
      <c r="E31" s="73"/>
      <c r="F31" s="37">
        <v>25</v>
      </c>
      <c r="G31" s="37">
        <v>225</v>
      </c>
      <c r="H31" s="38">
        <f t="shared" si="9"/>
        <v>0</v>
      </c>
      <c r="I31" s="38">
        <f t="shared" si="9"/>
        <v>0</v>
      </c>
      <c r="J31" s="37">
        <v>25</v>
      </c>
      <c r="K31" s="37">
        <v>225</v>
      </c>
      <c r="L31" s="38">
        <f t="shared" si="10"/>
        <v>0</v>
      </c>
      <c r="M31" s="38">
        <f t="shared" si="10"/>
        <v>0</v>
      </c>
      <c r="N31" s="37">
        <v>25</v>
      </c>
      <c r="O31" s="37">
        <v>225</v>
      </c>
      <c r="P31" s="38">
        <f t="shared" si="11"/>
        <v>0</v>
      </c>
      <c r="Q31" s="38">
        <f t="shared" si="11"/>
        <v>0</v>
      </c>
      <c r="R31" s="37">
        <v>25</v>
      </c>
      <c r="S31" s="37">
        <v>225</v>
      </c>
      <c r="T31" s="38">
        <f t="shared" si="12"/>
        <v>0</v>
      </c>
      <c r="U31" s="38">
        <f t="shared" si="12"/>
        <v>0</v>
      </c>
      <c r="V31" s="37">
        <f t="shared" si="13"/>
        <v>100</v>
      </c>
      <c r="W31" s="37">
        <f t="shared" si="13"/>
        <v>900</v>
      </c>
      <c r="X31" s="38">
        <f t="shared" si="0"/>
        <v>0</v>
      </c>
      <c r="Y31" s="38">
        <f t="shared" si="0"/>
        <v>0</v>
      </c>
      <c r="AA31" s="141"/>
      <c r="AB31" s="140">
        <v>5</v>
      </c>
      <c r="AC31" s="165">
        <v>500</v>
      </c>
      <c r="AE31" s="165">
        <f t="shared" si="6"/>
        <v>25</v>
      </c>
      <c r="AF31" s="165">
        <f t="shared" si="7"/>
        <v>225</v>
      </c>
    </row>
    <row r="32" spans="1:32" ht="15.75">
      <c r="A32" s="29">
        <f t="shared" si="14"/>
        <v>17</v>
      </c>
      <c r="B32" s="35" t="s">
        <v>41</v>
      </c>
      <c r="C32" s="90" t="s">
        <v>62</v>
      </c>
      <c r="D32" s="36" t="s">
        <v>11</v>
      </c>
      <c r="E32" s="73"/>
      <c r="F32" s="37">
        <v>45</v>
      </c>
      <c r="G32" s="37">
        <v>245</v>
      </c>
      <c r="H32" s="38">
        <f t="shared" si="9"/>
        <v>0</v>
      </c>
      <c r="I32" s="38">
        <f t="shared" si="9"/>
        <v>0</v>
      </c>
      <c r="J32" s="37">
        <v>45</v>
      </c>
      <c r="K32" s="37">
        <v>245</v>
      </c>
      <c r="L32" s="38">
        <f t="shared" si="10"/>
        <v>0</v>
      </c>
      <c r="M32" s="38">
        <f t="shared" si="10"/>
        <v>0</v>
      </c>
      <c r="N32" s="37">
        <v>45</v>
      </c>
      <c r="O32" s="37">
        <v>245</v>
      </c>
      <c r="P32" s="38">
        <f t="shared" si="11"/>
        <v>0</v>
      </c>
      <c r="Q32" s="38">
        <f t="shared" si="11"/>
        <v>0</v>
      </c>
      <c r="R32" s="37">
        <v>45</v>
      </c>
      <c r="S32" s="37">
        <v>245</v>
      </c>
      <c r="T32" s="38">
        <f t="shared" si="12"/>
        <v>0</v>
      </c>
      <c r="U32" s="38">
        <f t="shared" si="12"/>
        <v>0</v>
      </c>
      <c r="V32" s="37">
        <f t="shared" si="13"/>
        <v>180</v>
      </c>
      <c r="W32" s="37">
        <f t="shared" si="13"/>
        <v>980</v>
      </c>
      <c r="X32" s="38">
        <f t="shared" si="0"/>
        <v>0</v>
      </c>
      <c r="Y32" s="38">
        <f t="shared" si="0"/>
        <v>0</v>
      </c>
      <c r="AA32" s="141"/>
      <c r="AB32" s="140">
        <v>9</v>
      </c>
      <c r="AC32" s="165">
        <v>540</v>
      </c>
      <c r="AE32" s="165">
        <f t="shared" si="6"/>
        <v>45</v>
      </c>
      <c r="AF32" s="165">
        <f t="shared" si="7"/>
        <v>243</v>
      </c>
    </row>
    <row r="33" spans="1:32" ht="15.75">
      <c r="A33" s="29">
        <f t="shared" si="14"/>
        <v>18</v>
      </c>
      <c r="B33" s="35" t="s">
        <v>42</v>
      </c>
      <c r="C33" s="90" t="s">
        <v>63</v>
      </c>
      <c r="D33" s="36" t="s">
        <v>11</v>
      </c>
      <c r="E33" s="73"/>
      <c r="F33" s="37">
        <v>75</v>
      </c>
      <c r="G33" s="37">
        <v>315</v>
      </c>
      <c r="H33" s="38">
        <f t="shared" si="9"/>
        <v>0</v>
      </c>
      <c r="I33" s="38">
        <f t="shared" si="9"/>
        <v>0</v>
      </c>
      <c r="J33" s="37">
        <v>75</v>
      </c>
      <c r="K33" s="37">
        <v>315</v>
      </c>
      <c r="L33" s="38">
        <f t="shared" si="10"/>
        <v>0</v>
      </c>
      <c r="M33" s="38">
        <f t="shared" si="10"/>
        <v>0</v>
      </c>
      <c r="N33" s="37">
        <v>75</v>
      </c>
      <c r="O33" s="37">
        <v>315</v>
      </c>
      <c r="P33" s="38">
        <f t="shared" si="11"/>
        <v>0</v>
      </c>
      <c r="Q33" s="38">
        <f t="shared" si="11"/>
        <v>0</v>
      </c>
      <c r="R33" s="37">
        <v>75</v>
      </c>
      <c r="S33" s="37">
        <v>315</v>
      </c>
      <c r="T33" s="38">
        <f t="shared" si="12"/>
        <v>0</v>
      </c>
      <c r="U33" s="38">
        <f t="shared" si="12"/>
        <v>0</v>
      </c>
      <c r="V33" s="37">
        <f t="shared" si="13"/>
        <v>300</v>
      </c>
      <c r="W33" s="37">
        <f t="shared" si="13"/>
        <v>1260</v>
      </c>
      <c r="X33" s="38">
        <f t="shared" si="0"/>
        <v>0</v>
      </c>
      <c r="Y33" s="38">
        <f t="shared" si="0"/>
        <v>0</v>
      </c>
      <c r="AA33" s="141"/>
      <c r="AB33" s="140">
        <v>15</v>
      </c>
      <c r="AC33" s="165">
        <v>700</v>
      </c>
      <c r="AE33" s="165">
        <f t="shared" si="6"/>
        <v>75</v>
      </c>
      <c r="AF33" s="165">
        <f t="shared" si="7"/>
        <v>315</v>
      </c>
    </row>
    <row r="34" spans="1:32" ht="15.75">
      <c r="A34" s="29">
        <f t="shared" si="14"/>
        <v>19</v>
      </c>
      <c r="B34" s="35" t="s">
        <v>43</v>
      </c>
      <c r="C34" s="83" t="s">
        <v>56</v>
      </c>
      <c r="D34" s="36" t="s">
        <v>11</v>
      </c>
      <c r="E34" s="73"/>
      <c r="F34" s="37"/>
      <c r="G34" s="37"/>
      <c r="H34" s="38">
        <f t="shared" si="9"/>
        <v>0</v>
      </c>
      <c r="I34" s="38">
        <f t="shared" si="9"/>
        <v>0</v>
      </c>
      <c r="J34" s="37"/>
      <c r="K34" s="37"/>
      <c r="L34" s="38">
        <f t="shared" si="10"/>
        <v>0</v>
      </c>
      <c r="M34" s="38">
        <f t="shared" si="10"/>
        <v>0</v>
      </c>
      <c r="N34" s="37"/>
      <c r="O34" s="37"/>
      <c r="P34" s="38">
        <f t="shared" si="11"/>
        <v>0</v>
      </c>
      <c r="Q34" s="38">
        <f t="shared" si="11"/>
        <v>0</v>
      </c>
      <c r="R34" s="37"/>
      <c r="S34" s="37"/>
      <c r="T34" s="38">
        <f t="shared" si="12"/>
        <v>0</v>
      </c>
      <c r="U34" s="38">
        <f t="shared" si="12"/>
        <v>0</v>
      </c>
      <c r="V34" s="37"/>
      <c r="W34" s="37"/>
      <c r="X34" s="38">
        <f t="shared" si="0"/>
        <v>0</v>
      </c>
      <c r="Y34" s="38">
        <f t="shared" si="0"/>
        <v>0</v>
      </c>
      <c r="AA34" s="141"/>
      <c r="AB34" s="140">
        <v>0</v>
      </c>
      <c r="AC34" s="165">
        <v>0</v>
      </c>
      <c r="AE34" s="165">
        <f t="shared" si="6"/>
        <v>0</v>
      </c>
      <c r="AF34" s="165">
        <f t="shared" si="7"/>
        <v>0</v>
      </c>
    </row>
    <row r="35" spans="1:32" ht="15.75">
      <c r="A35" s="145"/>
      <c r="B35" s="94" t="s">
        <v>25</v>
      </c>
      <c r="C35" s="95" t="s">
        <v>23</v>
      </c>
      <c r="D35" s="74"/>
      <c r="E35" s="73"/>
      <c r="F35" s="38"/>
      <c r="G35" s="38"/>
      <c r="H35" s="38">
        <f>SUM(H36:H37)</f>
        <v>0</v>
      </c>
      <c r="I35" s="38">
        <f>SUM(I36:I37)</f>
        <v>0</v>
      </c>
      <c r="J35" s="38"/>
      <c r="K35" s="38"/>
      <c r="L35" s="38">
        <f>SUM(L36:L37)</f>
        <v>0</v>
      </c>
      <c r="M35" s="38">
        <f>SUM(M36:M37)</f>
        <v>0</v>
      </c>
      <c r="N35" s="38"/>
      <c r="O35" s="38"/>
      <c r="P35" s="38">
        <f>SUM(P36:P37)</f>
        <v>0</v>
      </c>
      <c r="Q35" s="38">
        <f>SUM(Q36:Q37)</f>
        <v>0</v>
      </c>
      <c r="R35" s="38"/>
      <c r="S35" s="38"/>
      <c r="T35" s="38">
        <f>SUM(T36:T37)</f>
        <v>0</v>
      </c>
      <c r="U35" s="38">
        <f>SUM(U36:U37)</f>
        <v>0</v>
      </c>
      <c r="V35" s="37"/>
      <c r="W35" s="37"/>
      <c r="X35" s="38">
        <f t="shared" si="0"/>
        <v>0</v>
      </c>
      <c r="Y35" s="38">
        <f t="shared" si="0"/>
        <v>0</v>
      </c>
      <c r="AA35" s="146"/>
      <c r="AB35" s="140"/>
      <c r="AE35" s="165">
        <f t="shared" si="6"/>
        <v>0</v>
      </c>
      <c r="AF35" s="165">
        <f t="shared" si="7"/>
        <v>0</v>
      </c>
    </row>
    <row r="36" spans="1:32" ht="15.75">
      <c r="A36" s="29">
        <f>1+A34</f>
        <v>20</v>
      </c>
      <c r="B36" s="35" t="s">
        <v>44</v>
      </c>
      <c r="C36" s="83" t="s">
        <v>14</v>
      </c>
      <c r="D36" s="36" t="s">
        <v>11</v>
      </c>
      <c r="E36" s="73"/>
      <c r="F36" s="37"/>
      <c r="G36" s="37"/>
      <c r="H36" s="38">
        <f>+$E36*F36</f>
        <v>0</v>
      </c>
      <c r="I36" s="38">
        <f>+$E36*G36</f>
        <v>0</v>
      </c>
      <c r="J36" s="37"/>
      <c r="K36" s="37"/>
      <c r="L36" s="38">
        <f t="shared" si="10"/>
        <v>0</v>
      </c>
      <c r="M36" s="38">
        <f t="shared" si="10"/>
        <v>0</v>
      </c>
      <c r="N36" s="37"/>
      <c r="O36" s="37"/>
      <c r="P36" s="38">
        <f t="shared" si="11"/>
        <v>0</v>
      </c>
      <c r="Q36" s="38">
        <f t="shared" si="11"/>
        <v>0</v>
      </c>
      <c r="R36" s="37"/>
      <c r="S36" s="37"/>
      <c r="T36" s="38">
        <f t="shared" si="12"/>
        <v>0</v>
      </c>
      <c r="U36" s="38">
        <f t="shared" si="12"/>
        <v>0</v>
      </c>
      <c r="V36" s="37"/>
      <c r="W36" s="37"/>
      <c r="X36" s="38">
        <f t="shared" si="0"/>
        <v>0</v>
      </c>
      <c r="Y36" s="38">
        <f t="shared" si="0"/>
        <v>0</v>
      </c>
      <c r="AA36" s="141"/>
      <c r="AB36" s="140">
        <v>0</v>
      </c>
      <c r="AC36" s="165">
        <v>0</v>
      </c>
      <c r="AE36" s="165">
        <f t="shared" si="6"/>
        <v>0</v>
      </c>
      <c r="AF36" s="165">
        <f t="shared" si="7"/>
        <v>0</v>
      </c>
    </row>
    <row r="37" spans="1:32" ht="15.75">
      <c r="A37" s="29">
        <v>21</v>
      </c>
      <c r="B37" s="35" t="s">
        <v>45</v>
      </c>
      <c r="C37" s="83" t="s">
        <v>24</v>
      </c>
      <c r="D37" s="36" t="s">
        <v>73</v>
      </c>
      <c r="E37" s="73"/>
      <c r="F37" s="37"/>
      <c r="G37" s="37"/>
      <c r="H37" s="38">
        <f>+$E37*F37</f>
        <v>0</v>
      </c>
      <c r="I37" s="38">
        <f>+$E37*G37</f>
        <v>0</v>
      </c>
      <c r="J37" s="37"/>
      <c r="K37" s="37"/>
      <c r="L37" s="38">
        <f t="shared" si="10"/>
        <v>0</v>
      </c>
      <c r="M37" s="38">
        <f t="shared" si="10"/>
        <v>0</v>
      </c>
      <c r="N37" s="37"/>
      <c r="O37" s="37"/>
      <c r="P37" s="38">
        <f t="shared" si="11"/>
        <v>0</v>
      </c>
      <c r="Q37" s="38">
        <f t="shared" si="11"/>
        <v>0</v>
      </c>
      <c r="R37" s="37"/>
      <c r="S37" s="37"/>
      <c r="T37" s="38">
        <f t="shared" si="12"/>
        <v>0</v>
      </c>
      <c r="U37" s="38">
        <f t="shared" si="12"/>
        <v>0</v>
      </c>
      <c r="V37" s="37"/>
      <c r="W37" s="37"/>
      <c r="X37" s="38">
        <f t="shared" si="0"/>
        <v>0</v>
      </c>
      <c r="Y37" s="38">
        <f t="shared" si="0"/>
        <v>0</v>
      </c>
      <c r="AA37" s="141"/>
      <c r="AB37" s="140">
        <v>0</v>
      </c>
      <c r="AC37" s="165">
        <v>0</v>
      </c>
      <c r="AE37" s="165">
        <f t="shared" si="6"/>
        <v>0</v>
      </c>
      <c r="AF37" s="165">
        <f t="shared" si="7"/>
        <v>0</v>
      </c>
    </row>
    <row r="38" spans="1:32" ht="15.75">
      <c r="A38" s="147"/>
      <c r="B38" s="7" t="s">
        <v>15</v>
      </c>
      <c r="C38" s="95" t="s">
        <v>64</v>
      </c>
      <c r="D38" s="75"/>
      <c r="E38" s="73"/>
      <c r="F38" s="38"/>
      <c r="G38" s="38"/>
      <c r="H38" s="38">
        <f>SUM(H39:H43)</f>
        <v>0</v>
      </c>
      <c r="I38" s="38">
        <f>SUM(I39:I43)</f>
        <v>0</v>
      </c>
      <c r="J38" s="38"/>
      <c r="K38" s="38"/>
      <c r="L38" s="38">
        <f>SUM(L39:L43)</f>
        <v>0</v>
      </c>
      <c r="M38" s="38">
        <f>SUM(M39:M43)</f>
        <v>0</v>
      </c>
      <c r="N38" s="38"/>
      <c r="O38" s="38"/>
      <c r="P38" s="38">
        <f>SUM(P39:P43)</f>
        <v>0</v>
      </c>
      <c r="Q38" s="38">
        <f>SUM(Q39:Q43)</f>
        <v>0</v>
      </c>
      <c r="R38" s="38"/>
      <c r="S38" s="38"/>
      <c r="T38" s="38">
        <f>SUM(T39:T43)</f>
        <v>0</v>
      </c>
      <c r="U38" s="38">
        <f>SUM(U39:U43)</f>
        <v>0</v>
      </c>
      <c r="V38" s="37"/>
      <c r="W38" s="37"/>
      <c r="X38" s="38">
        <f t="shared" si="0"/>
        <v>0</v>
      </c>
      <c r="Y38" s="38">
        <f t="shared" si="0"/>
        <v>0</v>
      </c>
      <c r="AA38" s="148"/>
      <c r="AB38" s="140"/>
      <c r="AE38" s="165">
        <f t="shared" si="6"/>
        <v>0</v>
      </c>
      <c r="AF38" s="165">
        <f t="shared" si="7"/>
        <v>0</v>
      </c>
    </row>
    <row r="39" spans="1:32" ht="15.75">
      <c r="A39" s="29">
        <v>22</v>
      </c>
      <c r="B39" s="35" t="s">
        <v>46</v>
      </c>
      <c r="C39" s="83" t="s">
        <v>152</v>
      </c>
      <c r="D39" s="36" t="s">
        <v>17</v>
      </c>
      <c r="E39" s="73"/>
      <c r="F39" s="37"/>
      <c r="G39" s="37"/>
      <c r="H39" s="38">
        <f aca="true" t="shared" si="15" ref="H39:I43">+$E39*F39</f>
        <v>0</v>
      </c>
      <c r="I39" s="38">
        <f t="shared" si="15"/>
        <v>0</v>
      </c>
      <c r="J39" s="37"/>
      <c r="K39" s="37"/>
      <c r="L39" s="38">
        <f aca="true" t="shared" si="16" ref="L39:M46">+$E39*J39</f>
        <v>0</v>
      </c>
      <c r="M39" s="38">
        <f t="shared" si="16"/>
        <v>0</v>
      </c>
      <c r="N39" s="37"/>
      <c r="O39" s="37"/>
      <c r="P39" s="38">
        <f aca="true" t="shared" si="17" ref="P39:Q46">+$E39*N39</f>
        <v>0</v>
      </c>
      <c r="Q39" s="38">
        <f t="shared" si="17"/>
        <v>0</v>
      </c>
      <c r="R39" s="37"/>
      <c r="S39" s="37"/>
      <c r="T39" s="38">
        <f aca="true" t="shared" si="18" ref="T39:U46">+$E39*R39</f>
        <v>0</v>
      </c>
      <c r="U39" s="38">
        <f t="shared" si="18"/>
        <v>0</v>
      </c>
      <c r="V39" s="37"/>
      <c r="W39" s="37"/>
      <c r="X39" s="38">
        <f t="shared" si="0"/>
        <v>0</v>
      </c>
      <c r="Y39" s="38">
        <f t="shared" si="0"/>
        <v>0</v>
      </c>
      <c r="AA39" s="141"/>
      <c r="AB39" s="140">
        <v>0</v>
      </c>
      <c r="AC39" s="165">
        <v>0</v>
      </c>
      <c r="AE39" s="165">
        <f t="shared" si="6"/>
        <v>0</v>
      </c>
      <c r="AF39" s="165">
        <f t="shared" si="7"/>
        <v>0</v>
      </c>
    </row>
    <row r="40" spans="1:32" ht="15.75">
      <c r="A40" s="29">
        <f>A39+1</f>
        <v>23</v>
      </c>
      <c r="B40" s="35" t="s">
        <v>47</v>
      </c>
      <c r="C40" s="83" t="s">
        <v>153</v>
      </c>
      <c r="D40" s="36" t="s">
        <v>17</v>
      </c>
      <c r="E40" s="73"/>
      <c r="F40" s="37"/>
      <c r="G40" s="37"/>
      <c r="H40" s="38">
        <f t="shared" si="15"/>
        <v>0</v>
      </c>
      <c r="I40" s="38">
        <f t="shared" si="15"/>
        <v>0</v>
      </c>
      <c r="J40" s="37"/>
      <c r="K40" s="37"/>
      <c r="L40" s="38">
        <f t="shared" si="16"/>
        <v>0</v>
      </c>
      <c r="M40" s="38">
        <f t="shared" si="16"/>
        <v>0</v>
      </c>
      <c r="N40" s="37"/>
      <c r="O40" s="37"/>
      <c r="P40" s="38">
        <f t="shared" si="17"/>
        <v>0</v>
      </c>
      <c r="Q40" s="38">
        <f t="shared" si="17"/>
        <v>0</v>
      </c>
      <c r="R40" s="37"/>
      <c r="S40" s="37"/>
      <c r="T40" s="38">
        <f t="shared" si="18"/>
        <v>0</v>
      </c>
      <c r="U40" s="38">
        <f t="shared" si="18"/>
        <v>0</v>
      </c>
      <c r="V40" s="37"/>
      <c r="W40" s="37"/>
      <c r="X40" s="38">
        <f t="shared" si="0"/>
        <v>0</v>
      </c>
      <c r="Y40" s="38">
        <f t="shared" si="0"/>
        <v>0</v>
      </c>
      <c r="AA40" s="141"/>
      <c r="AB40" s="140">
        <v>0</v>
      </c>
      <c r="AC40" s="165">
        <v>0</v>
      </c>
      <c r="AE40" s="165">
        <f t="shared" si="6"/>
        <v>0</v>
      </c>
      <c r="AF40" s="165">
        <f t="shared" si="7"/>
        <v>0</v>
      </c>
    </row>
    <row r="41" spans="1:32" ht="15.75">
      <c r="A41" s="29">
        <f>A40+1</f>
        <v>24</v>
      </c>
      <c r="B41" s="35" t="s">
        <v>48</v>
      </c>
      <c r="C41" s="83" t="s">
        <v>18</v>
      </c>
      <c r="D41" s="36" t="s">
        <v>17</v>
      </c>
      <c r="E41" s="73"/>
      <c r="F41" s="37"/>
      <c r="G41" s="37"/>
      <c r="H41" s="38">
        <f t="shared" si="15"/>
        <v>0</v>
      </c>
      <c r="I41" s="38">
        <f t="shared" si="15"/>
        <v>0</v>
      </c>
      <c r="J41" s="37"/>
      <c r="K41" s="37"/>
      <c r="L41" s="38">
        <f t="shared" si="16"/>
        <v>0</v>
      </c>
      <c r="M41" s="38">
        <f t="shared" si="16"/>
        <v>0</v>
      </c>
      <c r="N41" s="37"/>
      <c r="O41" s="37"/>
      <c r="P41" s="38">
        <f t="shared" si="17"/>
        <v>0</v>
      </c>
      <c r="Q41" s="38">
        <f t="shared" si="17"/>
        <v>0</v>
      </c>
      <c r="R41" s="37"/>
      <c r="S41" s="37"/>
      <c r="T41" s="38">
        <f t="shared" si="18"/>
        <v>0</v>
      </c>
      <c r="U41" s="38">
        <f t="shared" si="18"/>
        <v>0</v>
      </c>
      <c r="V41" s="37"/>
      <c r="W41" s="37"/>
      <c r="X41" s="38">
        <f t="shared" si="0"/>
        <v>0</v>
      </c>
      <c r="Y41" s="38">
        <f t="shared" si="0"/>
        <v>0</v>
      </c>
      <c r="AA41" s="141"/>
      <c r="AB41" s="140">
        <v>0</v>
      </c>
      <c r="AC41" s="165">
        <v>0</v>
      </c>
      <c r="AE41" s="165">
        <f t="shared" si="6"/>
        <v>0</v>
      </c>
      <c r="AF41" s="165">
        <f t="shared" si="7"/>
        <v>0</v>
      </c>
    </row>
    <row r="42" spans="1:32" ht="15.75">
      <c r="A42" s="29">
        <f>A41+1</f>
        <v>25</v>
      </c>
      <c r="B42" s="35" t="s">
        <v>49</v>
      </c>
      <c r="C42" s="83" t="s">
        <v>70</v>
      </c>
      <c r="D42" s="36" t="s">
        <v>1</v>
      </c>
      <c r="E42" s="73"/>
      <c r="F42" s="37"/>
      <c r="G42" s="37"/>
      <c r="H42" s="38">
        <f t="shared" si="15"/>
        <v>0</v>
      </c>
      <c r="I42" s="38">
        <f t="shared" si="15"/>
        <v>0</v>
      </c>
      <c r="J42" s="37"/>
      <c r="K42" s="37"/>
      <c r="L42" s="38">
        <f t="shared" si="16"/>
        <v>0</v>
      </c>
      <c r="M42" s="38">
        <f t="shared" si="16"/>
        <v>0</v>
      </c>
      <c r="N42" s="37"/>
      <c r="O42" s="37"/>
      <c r="P42" s="38">
        <f t="shared" si="17"/>
        <v>0</v>
      </c>
      <c r="Q42" s="38">
        <f t="shared" si="17"/>
        <v>0</v>
      </c>
      <c r="R42" s="37"/>
      <c r="S42" s="37"/>
      <c r="T42" s="38">
        <f t="shared" si="18"/>
        <v>0</v>
      </c>
      <c r="U42" s="38">
        <f t="shared" si="18"/>
        <v>0</v>
      </c>
      <c r="V42" s="37"/>
      <c r="W42" s="37"/>
      <c r="X42" s="38">
        <f t="shared" si="0"/>
        <v>0</v>
      </c>
      <c r="Y42" s="38">
        <f t="shared" si="0"/>
        <v>0</v>
      </c>
      <c r="AA42" s="141"/>
      <c r="AB42" s="140">
        <v>0</v>
      </c>
      <c r="AC42" s="165">
        <v>0</v>
      </c>
      <c r="AE42" s="165">
        <f t="shared" si="6"/>
        <v>0</v>
      </c>
      <c r="AF42" s="165">
        <f t="shared" si="7"/>
        <v>0</v>
      </c>
    </row>
    <row r="43" spans="1:32" ht="15.75">
      <c r="A43" s="29">
        <v>26</v>
      </c>
      <c r="B43" s="35" t="s">
        <v>66</v>
      </c>
      <c r="C43" s="83" t="s">
        <v>65</v>
      </c>
      <c r="D43" s="36" t="s">
        <v>1</v>
      </c>
      <c r="E43" s="73"/>
      <c r="F43" s="37"/>
      <c r="G43" s="37"/>
      <c r="H43" s="38">
        <f t="shared" si="15"/>
        <v>0</v>
      </c>
      <c r="I43" s="38">
        <f t="shared" si="15"/>
        <v>0</v>
      </c>
      <c r="J43" s="37"/>
      <c r="K43" s="37"/>
      <c r="L43" s="38">
        <f t="shared" si="16"/>
        <v>0</v>
      </c>
      <c r="M43" s="38">
        <f t="shared" si="16"/>
        <v>0</v>
      </c>
      <c r="N43" s="37"/>
      <c r="O43" s="37"/>
      <c r="P43" s="38">
        <f t="shared" si="17"/>
        <v>0</v>
      </c>
      <c r="Q43" s="38">
        <f t="shared" si="17"/>
        <v>0</v>
      </c>
      <c r="R43" s="37"/>
      <c r="S43" s="37"/>
      <c r="T43" s="38">
        <f t="shared" si="18"/>
        <v>0</v>
      </c>
      <c r="U43" s="38">
        <f t="shared" si="18"/>
        <v>0</v>
      </c>
      <c r="V43" s="37"/>
      <c r="W43" s="37"/>
      <c r="X43" s="38">
        <f t="shared" si="0"/>
        <v>0</v>
      </c>
      <c r="Y43" s="38">
        <f t="shared" si="0"/>
        <v>0</v>
      </c>
      <c r="AA43" s="141"/>
      <c r="AB43" s="140">
        <v>0</v>
      </c>
      <c r="AC43" s="165">
        <v>0</v>
      </c>
      <c r="AE43" s="165">
        <f t="shared" si="6"/>
        <v>0</v>
      </c>
      <c r="AF43" s="165">
        <f t="shared" si="7"/>
        <v>0</v>
      </c>
    </row>
    <row r="44" spans="1:32" ht="15.75">
      <c r="A44" s="147"/>
      <c r="B44" s="7" t="s">
        <v>19</v>
      </c>
      <c r="C44" s="149" t="s">
        <v>67</v>
      </c>
      <c r="D44" s="76"/>
      <c r="E44" s="73"/>
      <c r="F44" s="38"/>
      <c r="G44" s="38"/>
      <c r="H44" s="38">
        <f>SUM(H45:H46)</f>
        <v>0</v>
      </c>
      <c r="I44" s="38">
        <f>SUM(I45:I46)</f>
        <v>0</v>
      </c>
      <c r="J44" s="38"/>
      <c r="K44" s="38"/>
      <c r="L44" s="38">
        <f>SUM(L45:L46)</f>
        <v>0</v>
      </c>
      <c r="M44" s="38">
        <f>SUM(M45:M46)</f>
        <v>0</v>
      </c>
      <c r="N44" s="38"/>
      <c r="O44" s="38"/>
      <c r="P44" s="38">
        <f>SUM(P45:P46)</f>
        <v>0</v>
      </c>
      <c r="Q44" s="38">
        <f>SUM(Q45:Q46)</f>
        <v>0</v>
      </c>
      <c r="R44" s="38"/>
      <c r="S44" s="38"/>
      <c r="T44" s="38">
        <f>SUM(T45:T46)</f>
        <v>0</v>
      </c>
      <c r="U44" s="38">
        <f>SUM(U45:U46)</f>
        <v>0</v>
      </c>
      <c r="V44" s="37"/>
      <c r="W44" s="37"/>
      <c r="X44" s="38">
        <f t="shared" si="0"/>
        <v>0</v>
      </c>
      <c r="Y44" s="38">
        <f t="shared" si="0"/>
        <v>0</v>
      </c>
      <c r="AA44" s="146"/>
      <c r="AB44" s="140"/>
      <c r="AE44" s="165">
        <f t="shared" si="6"/>
        <v>0</v>
      </c>
      <c r="AF44" s="165">
        <f t="shared" si="7"/>
        <v>0</v>
      </c>
    </row>
    <row r="45" spans="1:32" ht="15.75">
      <c r="A45" s="29">
        <v>27</v>
      </c>
      <c r="B45" s="35" t="s">
        <v>50</v>
      </c>
      <c r="C45" s="83" t="s">
        <v>71</v>
      </c>
      <c r="D45" s="36" t="s">
        <v>17</v>
      </c>
      <c r="E45" s="73"/>
      <c r="F45" s="37"/>
      <c r="G45" s="37"/>
      <c r="H45" s="38">
        <f>+$E45*F45</f>
        <v>0</v>
      </c>
      <c r="I45" s="38">
        <f>+$E45*G45</f>
        <v>0</v>
      </c>
      <c r="J45" s="37"/>
      <c r="K45" s="37"/>
      <c r="L45" s="38">
        <f t="shared" si="16"/>
        <v>0</v>
      </c>
      <c r="M45" s="38">
        <f t="shared" si="16"/>
        <v>0</v>
      </c>
      <c r="N45" s="37"/>
      <c r="O45" s="37"/>
      <c r="P45" s="38">
        <f t="shared" si="17"/>
        <v>0</v>
      </c>
      <c r="Q45" s="38">
        <f t="shared" si="17"/>
        <v>0</v>
      </c>
      <c r="R45" s="37"/>
      <c r="S45" s="37"/>
      <c r="T45" s="38">
        <f t="shared" si="18"/>
        <v>0</v>
      </c>
      <c r="U45" s="38">
        <f t="shared" si="18"/>
        <v>0</v>
      </c>
      <c r="V45" s="37"/>
      <c r="W45" s="37"/>
      <c r="X45" s="38">
        <f t="shared" si="0"/>
        <v>0</v>
      </c>
      <c r="Y45" s="38">
        <f t="shared" si="0"/>
        <v>0</v>
      </c>
      <c r="AA45" s="141"/>
      <c r="AB45" s="140">
        <v>0</v>
      </c>
      <c r="AC45" s="165">
        <v>0</v>
      </c>
      <c r="AE45" s="165">
        <f t="shared" si="6"/>
        <v>0</v>
      </c>
      <c r="AF45" s="165">
        <f t="shared" si="7"/>
        <v>0</v>
      </c>
    </row>
    <row r="46" spans="1:32" ht="15.75">
      <c r="A46" s="29">
        <v>28</v>
      </c>
      <c r="B46" s="35" t="s">
        <v>51</v>
      </c>
      <c r="C46" s="83" t="s">
        <v>72</v>
      </c>
      <c r="D46" s="36" t="s">
        <v>17</v>
      </c>
      <c r="E46" s="73"/>
      <c r="F46" s="37"/>
      <c r="G46" s="37"/>
      <c r="H46" s="38">
        <f>+$E46*F46</f>
        <v>0</v>
      </c>
      <c r="I46" s="38">
        <f>+$E46*G46</f>
        <v>0</v>
      </c>
      <c r="J46" s="37"/>
      <c r="K46" s="37"/>
      <c r="L46" s="38">
        <f t="shared" si="16"/>
        <v>0</v>
      </c>
      <c r="M46" s="38">
        <f t="shared" si="16"/>
        <v>0</v>
      </c>
      <c r="N46" s="37"/>
      <c r="O46" s="37"/>
      <c r="P46" s="38">
        <f t="shared" si="17"/>
        <v>0</v>
      </c>
      <c r="Q46" s="38">
        <f t="shared" si="17"/>
        <v>0</v>
      </c>
      <c r="R46" s="37"/>
      <c r="S46" s="37"/>
      <c r="T46" s="38">
        <f t="shared" si="18"/>
        <v>0</v>
      </c>
      <c r="U46" s="38">
        <f t="shared" si="18"/>
        <v>0</v>
      </c>
      <c r="V46" s="37"/>
      <c r="W46" s="37"/>
      <c r="X46" s="38">
        <f t="shared" si="0"/>
        <v>0</v>
      </c>
      <c r="Y46" s="38">
        <f t="shared" si="0"/>
        <v>0</v>
      </c>
      <c r="AA46" s="141"/>
      <c r="AB46" s="140">
        <v>0</v>
      </c>
      <c r="AC46" s="165">
        <v>0</v>
      </c>
      <c r="AE46" s="165">
        <f t="shared" si="6"/>
        <v>0</v>
      </c>
      <c r="AF46" s="165">
        <f t="shared" si="7"/>
        <v>0</v>
      </c>
    </row>
    <row r="47" spans="1:32" ht="15.75">
      <c r="A47" s="150"/>
      <c r="B47" s="100" t="s">
        <v>68</v>
      </c>
      <c r="C47" s="149" t="s">
        <v>20</v>
      </c>
      <c r="D47" s="101"/>
      <c r="E47" s="73"/>
      <c r="F47" s="37"/>
      <c r="G47" s="37"/>
      <c r="H47" s="38">
        <f>SUM(H48:H100)</f>
        <v>0</v>
      </c>
      <c r="I47" s="38">
        <f>SUM(I48:I100)</f>
        <v>0</v>
      </c>
      <c r="J47" s="37"/>
      <c r="K47" s="37"/>
      <c r="L47" s="38">
        <f>SUM(L48:L100)</f>
        <v>0</v>
      </c>
      <c r="M47" s="38">
        <f>SUM(M48:M100)</f>
        <v>0</v>
      </c>
      <c r="N47" s="37">
        <v>0</v>
      </c>
      <c r="O47" s="37">
        <v>0</v>
      </c>
      <c r="P47" s="38">
        <f>SUM(P48:P100)</f>
        <v>0</v>
      </c>
      <c r="Q47" s="38">
        <f>SUM(Q48:Q100)</f>
        <v>0</v>
      </c>
      <c r="R47" s="37">
        <v>0</v>
      </c>
      <c r="S47" s="37">
        <v>0</v>
      </c>
      <c r="T47" s="38">
        <f>SUM(T48:T100)</f>
        <v>0</v>
      </c>
      <c r="U47" s="38">
        <f>SUM(U48:U100)</f>
        <v>0</v>
      </c>
      <c r="V47" s="37"/>
      <c r="W47" s="37"/>
      <c r="X47" s="38">
        <f t="shared" si="0"/>
        <v>0</v>
      </c>
      <c r="Y47" s="38">
        <f t="shared" si="0"/>
        <v>0</v>
      </c>
      <c r="AB47" s="140"/>
      <c r="AE47" s="165">
        <f t="shared" si="6"/>
        <v>0</v>
      </c>
      <c r="AF47" s="165">
        <f t="shared" si="7"/>
        <v>0</v>
      </c>
    </row>
    <row r="48" spans="1:32" ht="15.75">
      <c r="A48" s="29">
        <v>29</v>
      </c>
      <c r="B48" s="35" t="s">
        <v>52</v>
      </c>
      <c r="C48" s="83" t="s">
        <v>128</v>
      </c>
      <c r="D48" s="36" t="s">
        <v>11</v>
      </c>
      <c r="E48" s="73"/>
      <c r="F48" s="37">
        <v>125</v>
      </c>
      <c r="G48" s="37">
        <v>675</v>
      </c>
      <c r="H48" s="38">
        <f>+$E48*F48</f>
        <v>0</v>
      </c>
      <c r="I48" s="38">
        <f>+$E48*G48</f>
        <v>0</v>
      </c>
      <c r="J48" s="37">
        <v>125</v>
      </c>
      <c r="K48" s="37">
        <v>675</v>
      </c>
      <c r="L48" s="38">
        <f>+$E48*J48</f>
        <v>0</v>
      </c>
      <c r="M48" s="38">
        <f>+$E48*K48</f>
        <v>0</v>
      </c>
      <c r="N48" s="37">
        <v>125</v>
      </c>
      <c r="O48" s="37">
        <v>675</v>
      </c>
      <c r="P48" s="38">
        <f>+$E48*N48</f>
        <v>0</v>
      </c>
      <c r="Q48" s="38">
        <f>+$E48*O48</f>
        <v>0</v>
      </c>
      <c r="R48" s="37">
        <v>125</v>
      </c>
      <c r="S48" s="37">
        <v>675</v>
      </c>
      <c r="T48" s="38">
        <f>+$E48*R48</f>
        <v>0</v>
      </c>
      <c r="U48" s="38">
        <f>+$E48*S48</f>
        <v>0</v>
      </c>
      <c r="V48" s="37">
        <f>+F48+J48+N48+R48</f>
        <v>500</v>
      </c>
      <c r="W48" s="37">
        <f>+G48+K48+O48+S48</f>
        <v>2700</v>
      </c>
      <c r="X48" s="38">
        <f t="shared" si="0"/>
        <v>0</v>
      </c>
      <c r="Y48" s="38">
        <f t="shared" si="0"/>
        <v>0</v>
      </c>
      <c r="AA48" s="141"/>
      <c r="AB48" s="140">
        <v>25</v>
      </c>
      <c r="AC48" s="165">
        <v>1500</v>
      </c>
      <c r="AE48" s="165">
        <f t="shared" si="6"/>
        <v>125</v>
      </c>
      <c r="AF48" s="165">
        <f t="shared" si="7"/>
        <v>675</v>
      </c>
    </row>
    <row r="49" spans="1:32" ht="15.75">
      <c r="A49" s="150"/>
      <c r="B49" s="102"/>
      <c r="C49" s="103" t="s">
        <v>143</v>
      </c>
      <c r="D49" s="89"/>
      <c r="E49" s="73"/>
      <c r="F49" s="37"/>
      <c r="G49" s="37"/>
      <c r="H49" s="38"/>
      <c r="I49" s="38"/>
      <c r="J49" s="37"/>
      <c r="K49" s="37"/>
      <c r="L49" s="38"/>
      <c r="M49" s="38"/>
      <c r="N49" s="37"/>
      <c r="O49" s="37"/>
      <c r="P49" s="38"/>
      <c r="Q49" s="38"/>
      <c r="R49" s="37"/>
      <c r="S49" s="37"/>
      <c r="T49" s="38"/>
      <c r="U49" s="38"/>
      <c r="V49" s="37"/>
      <c r="W49" s="37"/>
      <c r="X49" s="38"/>
      <c r="Y49" s="38"/>
      <c r="AA49" s="141"/>
      <c r="AB49" s="140"/>
      <c r="AE49" s="165">
        <f t="shared" si="6"/>
        <v>0</v>
      </c>
      <c r="AF49" s="165">
        <f t="shared" si="7"/>
        <v>0</v>
      </c>
    </row>
    <row r="50" spans="1:32" ht="15.75">
      <c r="A50" s="150"/>
      <c r="B50" s="102"/>
      <c r="C50" s="104" t="s">
        <v>132</v>
      </c>
      <c r="D50" s="89"/>
      <c r="E50" s="73"/>
      <c r="F50" s="37"/>
      <c r="G50" s="37"/>
      <c r="H50" s="38"/>
      <c r="I50" s="38"/>
      <c r="J50" s="37"/>
      <c r="K50" s="37"/>
      <c r="L50" s="38"/>
      <c r="M50" s="38"/>
      <c r="N50" s="37"/>
      <c r="O50" s="37"/>
      <c r="P50" s="38"/>
      <c r="Q50" s="38"/>
      <c r="R50" s="37"/>
      <c r="S50" s="37"/>
      <c r="T50" s="38"/>
      <c r="U50" s="38"/>
      <c r="V50" s="37"/>
      <c r="W50" s="37"/>
      <c r="X50" s="38"/>
      <c r="Y50" s="38"/>
      <c r="AA50" s="141"/>
      <c r="AB50" s="140"/>
      <c r="AE50" s="165">
        <f t="shared" si="6"/>
        <v>0</v>
      </c>
      <c r="AF50" s="165">
        <f t="shared" si="7"/>
        <v>0</v>
      </c>
    </row>
    <row r="51" spans="1:32" ht="15.75">
      <c r="A51" s="150"/>
      <c r="B51" s="102"/>
      <c r="C51" s="104" t="s">
        <v>154</v>
      </c>
      <c r="D51" s="89"/>
      <c r="E51" s="73"/>
      <c r="F51" s="37"/>
      <c r="G51" s="37"/>
      <c r="H51" s="38"/>
      <c r="I51" s="38"/>
      <c r="J51" s="37"/>
      <c r="K51" s="37"/>
      <c r="L51" s="38"/>
      <c r="M51" s="38"/>
      <c r="N51" s="37"/>
      <c r="O51" s="37"/>
      <c r="P51" s="38"/>
      <c r="Q51" s="38"/>
      <c r="R51" s="37"/>
      <c r="S51" s="37"/>
      <c r="T51" s="38"/>
      <c r="U51" s="38"/>
      <c r="V51" s="37"/>
      <c r="W51" s="37"/>
      <c r="X51" s="38"/>
      <c r="Y51" s="38"/>
      <c r="AA51" s="141"/>
      <c r="AB51" s="140"/>
      <c r="AE51" s="165">
        <f t="shared" si="6"/>
        <v>0</v>
      </c>
      <c r="AF51" s="165">
        <f t="shared" si="7"/>
        <v>0</v>
      </c>
    </row>
    <row r="52" spans="1:32" ht="15.75">
      <c r="A52" s="150"/>
      <c r="B52" s="102"/>
      <c r="C52" s="104" t="s">
        <v>134</v>
      </c>
      <c r="D52" s="89"/>
      <c r="E52" s="73"/>
      <c r="F52" s="37"/>
      <c r="G52" s="37"/>
      <c r="H52" s="38"/>
      <c r="I52" s="38"/>
      <c r="J52" s="37"/>
      <c r="K52" s="37"/>
      <c r="L52" s="38"/>
      <c r="M52" s="38"/>
      <c r="N52" s="37"/>
      <c r="O52" s="37"/>
      <c r="P52" s="38"/>
      <c r="Q52" s="38"/>
      <c r="R52" s="37"/>
      <c r="S52" s="37"/>
      <c r="T52" s="38"/>
      <c r="U52" s="38"/>
      <c r="V52" s="37"/>
      <c r="W52" s="37"/>
      <c r="X52" s="38"/>
      <c r="Y52" s="38"/>
      <c r="AA52" s="141"/>
      <c r="AB52" s="140"/>
      <c r="AE52" s="165">
        <f t="shared" si="6"/>
        <v>0</v>
      </c>
      <c r="AF52" s="165">
        <f t="shared" si="7"/>
        <v>0</v>
      </c>
    </row>
    <row r="53" spans="1:32" ht="15.75">
      <c r="A53" s="150"/>
      <c r="B53" s="102"/>
      <c r="C53" s="104" t="s">
        <v>83</v>
      </c>
      <c r="D53" s="89"/>
      <c r="E53" s="73"/>
      <c r="F53" s="37"/>
      <c r="G53" s="37"/>
      <c r="H53" s="38"/>
      <c r="I53" s="38"/>
      <c r="J53" s="37"/>
      <c r="K53" s="37"/>
      <c r="L53" s="38"/>
      <c r="M53" s="38"/>
      <c r="N53" s="37"/>
      <c r="O53" s="37"/>
      <c r="P53" s="38"/>
      <c r="Q53" s="38"/>
      <c r="R53" s="37"/>
      <c r="S53" s="37"/>
      <c r="T53" s="38"/>
      <c r="U53" s="38"/>
      <c r="V53" s="37"/>
      <c r="W53" s="37"/>
      <c r="X53" s="38"/>
      <c r="Y53" s="38"/>
      <c r="AA53" s="141"/>
      <c r="AB53" s="140"/>
      <c r="AE53" s="165">
        <f t="shared" si="6"/>
        <v>0</v>
      </c>
      <c r="AF53" s="165">
        <f t="shared" si="7"/>
        <v>0</v>
      </c>
    </row>
    <row r="54" spans="1:32" ht="15.75">
      <c r="A54" s="150"/>
      <c r="B54" s="102"/>
      <c r="C54" s="151" t="s">
        <v>135</v>
      </c>
      <c r="D54" s="89"/>
      <c r="E54" s="73"/>
      <c r="F54" s="37"/>
      <c r="G54" s="37"/>
      <c r="H54" s="38"/>
      <c r="I54" s="38"/>
      <c r="J54" s="37"/>
      <c r="K54" s="37"/>
      <c r="L54" s="38"/>
      <c r="M54" s="38"/>
      <c r="N54" s="37"/>
      <c r="O54" s="37"/>
      <c r="P54" s="38"/>
      <c r="Q54" s="38"/>
      <c r="R54" s="37"/>
      <c r="S54" s="37"/>
      <c r="T54" s="38"/>
      <c r="U54" s="38"/>
      <c r="V54" s="37"/>
      <c r="W54" s="37"/>
      <c r="X54" s="38"/>
      <c r="Y54" s="38"/>
      <c r="AA54" s="141"/>
      <c r="AB54" s="140"/>
      <c r="AE54" s="165">
        <f t="shared" si="6"/>
        <v>0</v>
      </c>
      <c r="AF54" s="165">
        <f t="shared" si="7"/>
        <v>0</v>
      </c>
    </row>
    <row r="55" spans="1:32" ht="15.75">
      <c r="A55" s="150"/>
      <c r="B55" s="102"/>
      <c r="C55" s="104" t="s">
        <v>80</v>
      </c>
      <c r="D55" s="89"/>
      <c r="E55" s="73"/>
      <c r="F55" s="37"/>
      <c r="G55" s="37"/>
      <c r="H55" s="38"/>
      <c r="I55" s="38"/>
      <c r="J55" s="37"/>
      <c r="K55" s="37"/>
      <c r="L55" s="38"/>
      <c r="M55" s="38"/>
      <c r="N55" s="37"/>
      <c r="O55" s="37"/>
      <c r="P55" s="38"/>
      <c r="Q55" s="38"/>
      <c r="R55" s="37"/>
      <c r="S55" s="37"/>
      <c r="T55" s="38"/>
      <c r="U55" s="38"/>
      <c r="V55" s="37"/>
      <c r="W55" s="37"/>
      <c r="X55" s="38"/>
      <c r="Y55" s="38"/>
      <c r="AA55" s="141"/>
      <c r="AB55" s="140"/>
      <c r="AE55" s="165">
        <f t="shared" si="6"/>
        <v>0</v>
      </c>
      <c r="AF55" s="165">
        <f t="shared" si="7"/>
        <v>0</v>
      </c>
    </row>
    <row r="56" spans="1:32" ht="15.75">
      <c r="A56" s="29">
        <v>30</v>
      </c>
      <c r="B56" s="35" t="s">
        <v>53</v>
      </c>
      <c r="C56" s="83" t="s">
        <v>128</v>
      </c>
      <c r="D56" s="36" t="s">
        <v>11</v>
      </c>
      <c r="E56" s="73"/>
      <c r="F56" s="37">
        <v>375</v>
      </c>
      <c r="G56" s="37">
        <v>1240</v>
      </c>
      <c r="H56" s="38">
        <f>+$E56*F56</f>
        <v>0</v>
      </c>
      <c r="I56" s="38">
        <f>+$E56*G56</f>
        <v>0</v>
      </c>
      <c r="J56" s="37">
        <v>375</v>
      </c>
      <c r="K56" s="37">
        <v>1240</v>
      </c>
      <c r="L56" s="38">
        <f>+$E56*J56</f>
        <v>0</v>
      </c>
      <c r="M56" s="38">
        <f>+$E56*K56</f>
        <v>0</v>
      </c>
      <c r="N56" s="37">
        <v>375</v>
      </c>
      <c r="O56" s="37">
        <v>1240</v>
      </c>
      <c r="P56" s="38">
        <f>+$E56*N56</f>
        <v>0</v>
      </c>
      <c r="Q56" s="38">
        <f>+$E56*O56</f>
        <v>0</v>
      </c>
      <c r="R56" s="37">
        <v>375</v>
      </c>
      <c r="S56" s="37">
        <v>1240</v>
      </c>
      <c r="T56" s="38">
        <f>+$E56*R56</f>
        <v>0</v>
      </c>
      <c r="U56" s="38">
        <f>+$E56*S56</f>
        <v>0</v>
      </c>
      <c r="V56" s="37">
        <f>+F56+J56+N56+R56</f>
        <v>1500</v>
      </c>
      <c r="W56" s="37">
        <f>+G56+K56+O56+S56</f>
        <v>4960</v>
      </c>
      <c r="X56" s="38">
        <f>+H56+L56+P56+T56</f>
        <v>0</v>
      </c>
      <c r="Y56" s="38">
        <f>+I56+M56+Q56+U56</f>
        <v>0</v>
      </c>
      <c r="AA56" s="141"/>
      <c r="AB56" s="140">
        <v>75</v>
      </c>
      <c r="AC56" s="165">
        <v>2750</v>
      </c>
      <c r="AE56" s="165">
        <f t="shared" si="6"/>
        <v>375</v>
      </c>
      <c r="AF56" s="165">
        <f t="shared" si="7"/>
        <v>1237.5</v>
      </c>
    </row>
    <row r="57" spans="1:32" ht="15.75">
      <c r="A57" s="150"/>
      <c r="B57" s="102"/>
      <c r="C57" s="103" t="s">
        <v>144</v>
      </c>
      <c r="D57" s="89"/>
      <c r="E57" s="73"/>
      <c r="F57" s="37"/>
      <c r="G57" s="37"/>
      <c r="H57" s="38"/>
      <c r="I57" s="38"/>
      <c r="J57" s="37"/>
      <c r="K57" s="37"/>
      <c r="L57" s="38"/>
      <c r="M57" s="38"/>
      <c r="N57" s="37"/>
      <c r="O57" s="37"/>
      <c r="P57" s="38"/>
      <c r="Q57" s="38"/>
      <c r="R57" s="37"/>
      <c r="S57" s="37"/>
      <c r="T57" s="38"/>
      <c r="U57" s="38"/>
      <c r="V57" s="37"/>
      <c r="W57" s="37"/>
      <c r="X57" s="38"/>
      <c r="Y57" s="38"/>
      <c r="AB57" s="140"/>
      <c r="AE57" s="165">
        <f t="shared" si="6"/>
        <v>0</v>
      </c>
      <c r="AF57" s="165">
        <f t="shared" si="7"/>
        <v>0</v>
      </c>
    </row>
    <row r="58" spans="1:32" ht="15.75">
      <c r="A58" s="150"/>
      <c r="B58" s="102"/>
      <c r="C58" s="104" t="s">
        <v>132</v>
      </c>
      <c r="D58" s="89"/>
      <c r="E58" s="73"/>
      <c r="F58" s="37"/>
      <c r="G58" s="37"/>
      <c r="H58" s="38"/>
      <c r="I58" s="38"/>
      <c r="J58" s="37"/>
      <c r="K58" s="37"/>
      <c r="L58" s="38"/>
      <c r="M58" s="38"/>
      <c r="N58" s="37"/>
      <c r="O58" s="37"/>
      <c r="P58" s="38"/>
      <c r="Q58" s="38"/>
      <c r="R58" s="37"/>
      <c r="S58" s="37"/>
      <c r="T58" s="38"/>
      <c r="U58" s="38"/>
      <c r="V58" s="37"/>
      <c r="W58" s="37"/>
      <c r="X58" s="38"/>
      <c r="Y58" s="38"/>
      <c r="AB58" s="140"/>
      <c r="AE58" s="165">
        <f t="shared" si="6"/>
        <v>0</v>
      </c>
      <c r="AF58" s="165">
        <f t="shared" si="7"/>
        <v>0</v>
      </c>
    </row>
    <row r="59" spans="1:32" ht="15.75">
      <c r="A59" s="150"/>
      <c r="B59" s="102"/>
      <c r="C59" s="104" t="s">
        <v>154</v>
      </c>
      <c r="D59" s="89"/>
      <c r="E59" s="73"/>
      <c r="F59" s="37"/>
      <c r="G59" s="37"/>
      <c r="H59" s="38"/>
      <c r="I59" s="38"/>
      <c r="J59" s="37"/>
      <c r="K59" s="37"/>
      <c r="L59" s="38"/>
      <c r="M59" s="38"/>
      <c r="N59" s="37"/>
      <c r="O59" s="37"/>
      <c r="P59" s="38"/>
      <c r="Q59" s="38"/>
      <c r="R59" s="37"/>
      <c r="S59" s="37"/>
      <c r="T59" s="38"/>
      <c r="U59" s="38"/>
      <c r="V59" s="37"/>
      <c r="W59" s="37"/>
      <c r="X59" s="38"/>
      <c r="Y59" s="38"/>
      <c r="AB59" s="140"/>
      <c r="AE59" s="165">
        <f t="shared" si="6"/>
        <v>0</v>
      </c>
      <c r="AF59" s="165">
        <f t="shared" si="7"/>
        <v>0</v>
      </c>
    </row>
    <row r="60" spans="1:32" ht="15.75">
      <c r="A60" s="150"/>
      <c r="B60" s="102"/>
      <c r="C60" s="104" t="s">
        <v>134</v>
      </c>
      <c r="D60" s="89"/>
      <c r="E60" s="73"/>
      <c r="F60" s="37"/>
      <c r="G60" s="37"/>
      <c r="H60" s="38"/>
      <c r="I60" s="38"/>
      <c r="J60" s="37"/>
      <c r="K60" s="37"/>
      <c r="L60" s="38"/>
      <c r="M60" s="38"/>
      <c r="N60" s="37"/>
      <c r="O60" s="37"/>
      <c r="P60" s="38"/>
      <c r="Q60" s="38"/>
      <c r="R60" s="37"/>
      <c r="S60" s="37"/>
      <c r="T60" s="38"/>
      <c r="U60" s="38"/>
      <c r="V60" s="37"/>
      <c r="W60" s="37"/>
      <c r="X60" s="38"/>
      <c r="Y60" s="38"/>
      <c r="AB60" s="140"/>
      <c r="AE60" s="165">
        <f t="shared" si="6"/>
        <v>0</v>
      </c>
      <c r="AF60" s="165">
        <f t="shared" si="7"/>
        <v>0</v>
      </c>
    </row>
    <row r="61" spans="1:32" ht="15.75">
      <c r="A61" s="150"/>
      <c r="B61" s="102"/>
      <c r="C61" s="104" t="s">
        <v>83</v>
      </c>
      <c r="D61" s="89"/>
      <c r="E61" s="73"/>
      <c r="F61" s="37"/>
      <c r="G61" s="37"/>
      <c r="H61" s="38"/>
      <c r="I61" s="38"/>
      <c r="J61" s="37"/>
      <c r="K61" s="37"/>
      <c r="L61" s="38"/>
      <c r="M61" s="38"/>
      <c r="N61" s="37"/>
      <c r="O61" s="37"/>
      <c r="P61" s="38"/>
      <c r="Q61" s="38"/>
      <c r="R61" s="37"/>
      <c r="S61" s="37"/>
      <c r="T61" s="38"/>
      <c r="U61" s="38"/>
      <c r="V61" s="37"/>
      <c r="W61" s="37"/>
      <c r="X61" s="38"/>
      <c r="Y61" s="38"/>
      <c r="AB61" s="140"/>
      <c r="AE61" s="165">
        <f t="shared" si="6"/>
        <v>0</v>
      </c>
      <c r="AF61" s="165">
        <f t="shared" si="7"/>
        <v>0</v>
      </c>
    </row>
    <row r="62" spans="1:32" ht="15.75">
      <c r="A62" s="150"/>
      <c r="B62" s="102"/>
      <c r="C62" s="151" t="s">
        <v>135</v>
      </c>
      <c r="D62" s="89"/>
      <c r="E62" s="73"/>
      <c r="F62" s="37"/>
      <c r="G62" s="37"/>
      <c r="H62" s="38"/>
      <c r="I62" s="38"/>
      <c r="J62" s="37"/>
      <c r="K62" s="37"/>
      <c r="L62" s="38"/>
      <c r="M62" s="38"/>
      <c r="N62" s="37"/>
      <c r="O62" s="37"/>
      <c r="P62" s="38"/>
      <c r="Q62" s="38"/>
      <c r="R62" s="37"/>
      <c r="S62" s="37"/>
      <c r="T62" s="38"/>
      <c r="U62" s="38"/>
      <c r="V62" s="37"/>
      <c r="W62" s="37"/>
      <c r="X62" s="38"/>
      <c r="Y62" s="38"/>
      <c r="AB62" s="140"/>
      <c r="AE62" s="165">
        <f t="shared" si="6"/>
        <v>0</v>
      </c>
      <c r="AF62" s="165">
        <f t="shared" si="7"/>
        <v>0</v>
      </c>
    </row>
    <row r="63" spans="1:32" ht="15.75">
      <c r="A63" s="150"/>
      <c r="B63" s="102"/>
      <c r="C63" s="104" t="s">
        <v>80</v>
      </c>
      <c r="D63" s="89"/>
      <c r="E63" s="73"/>
      <c r="F63" s="37"/>
      <c r="G63" s="37"/>
      <c r="H63" s="38"/>
      <c r="I63" s="38"/>
      <c r="J63" s="37"/>
      <c r="K63" s="37"/>
      <c r="L63" s="38"/>
      <c r="M63" s="38"/>
      <c r="N63" s="37"/>
      <c r="O63" s="37"/>
      <c r="P63" s="38"/>
      <c r="Q63" s="38"/>
      <c r="R63" s="37"/>
      <c r="S63" s="37"/>
      <c r="T63" s="38"/>
      <c r="U63" s="38"/>
      <c r="V63" s="37"/>
      <c r="W63" s="37"/>
      <c r="X63" s="38"/>
      <c r="Y63" s="38"/>
      <c r="AB63" s="140"/>
      <c r="AE63" s="165">
        <f t="shared" si="6"/>
        <v>0</v>
      </c>
      <c r="AF63" s="165">
        <f t="shared" si="7"/>
        <v>0</v>
      </c>
    </row>
    <row r="64" spans="1:32" ht="15.75">
      <c r="A64" s="29">
        <v>31</v>
      </c>
      <c r="B64" s="35" t="s">
        <v>55</v>
      </c>
      <c r="C64" s="83" t="s">
        <v>128</v>
      </c>
      <c r="D64" s="36" t="s">
        <v>11</v>
      </c>
      <c r="E64" s="73"/>
      <c r="F64" s="37">
        <v>50</v>
      </c>
      <c r="G64" s="37">
        <v>160</v>
      </c>
      <c r="H64" s="38">
        <f>+$E64*F64</f>
        <v>0</v>
      </c>
      <c r="I64" s="38">
        <f>+$E64*G64</f>
        <v>0</v>
      </c>
      <c r="J64" s="37">
        <v>50</v>
      </c>
      <c r="K64" s="37">
        <v>160</v>
      </c>
      <c r="L64" s="38">
        <f>+$E64*J64</f>
        <v>0</v>
      </c>
      <c r="M64" s="38">
        <f>+$E64*K64</f>
        <v>0</v>
      </c>
      <c r="N64" s="37">
        <v>50</v>
      </c>
      <c r="O64" s="37">
        <v>160</v>
      </c>
      <c r="P64" s="38">
        <f>+$E64*N64</f>
        <v>0</v>
      </c>
      <c r="Q64" s="38">
        <f>+$E64*O64</f>
        <v>0</v>
      </c>
      <c r="R64" s="37">
        <v>50</v>
      </c>
      <c r="S64" s="37">
        <v>160</v>
      </c>
      <c r="T64" s="38">
        <f>+$E64*R64</f>
        <v>0</v>
      </c>
      <c r="U64" s="38">
        <f>+$E64*S64</f>
        <v>0</v>
      </c>
      <c r="V64" s="37">
        <f>+F64+J64+N64+R64</f>
        <v>200</v>
      </c>
      <c r="W64" s="37">
        <f>+G64+K64+O64+S64</f>
        <v>640</v>
      </c>
      <c r="X64" s="38">
        <f>+H64+L64+P64+T64</f>
        <v>0</v>
      </c>
      <c r="Y64" s="38">
        <f>+I64+M64+Q64+U64</f>
        <v>0</v>
      </c>
      <c r="AA64" s="141"/>
      <c r="AB64" s="140">
        <v>10</v>
      </c>
      <c r="AC64" s="165">
        <v>350</v>
      </c>
      <c r="AE64" s="165">
        <f t="shared" si="6"/>
        <v>50</v>
      </c>
      <c r="AF64" s="165">
        <f t="shared" si="7"/>
        <v>157.5</v>
      </c>
    </row>
    <row r="65" spans="1:32" ht="15.75">
      <c r="A65" s="150"/>
      <c r="B65" s="102"/>
      <c r="C65" s="103" t="s">
        <v>145</v>
      </c>
      <c r="D65" s="89"/>
      <c r="E65" s="73"/>
      <c r="F65" s="37"/>
      <c r="G65" s="37"/>
      <c r="H65" s="38"/>
      <c r="I65" s="38"/>
      <c r="J65" s="37"/>
      <c r="K65" s="37"/>
      <c r="L65" s="38"/>
      <c r="M65" s="38"/>
      <c r="N65" s="37"/>
      <c r="O65" s="37"/>
      <c r="P65" s="38"/>
      <c r="Q65" s="38"/>
      <c r="R65" s="37"/>
      <c r="S65" s="37"/>
      <c r="T65" s="38"/>
      <c r="U65" s="38"/>
      <c r="V65" s="37"/>
      <c r="W65" s="37"/>
      <c r="X65" s="38"/>
      <c r="Y65" s="38"/>
      <c r="AB65" s="140"/>
      <c r="AE65" s="165">
        <f t="shared" si="6"/>
        <v>0</v>
      </c>
      <c r="AF65" s="165">
        <f t="shared" si="7"/>
        <v>0</v>
      </c>
    </row>
    <row r="66" spans="1:32" ht="15.75">
      <c r="A66" s="150"/>
      <c r="B66" s="102"/>
      <c r="C66" s="104" t="s">
        <v>132</v>
      </c>
      <c r="D66" s="89"/>
      <c r="E66" s="73"/>
      <c r="F66" s="37"/>
      <c r="G66" s="37"/>
      <c r="H66" s="38"/>
      <c r="I66" s="38"/>
      <c r="J66" s="37"/>
      <c r="K66" s="37"/>
      <c r="L66" s="38"/>
      <c r="M66" s="38"/>
      <c r="N66" s="37"/>
      <c r="O66" s="37"/>
      <c r="P66" s="38"/>
      <c r="Q66" s="38"/>
      <c r="R66" s="37"/>
      <c r="S66" s="37"/>
      <c r="T66" s="38"/>
      <c r="U66" s="38"/>
      <c r="V66" s="37"/>
      <c r="W66" s="37"/>
      <c r="X66" s="38"/>
      <c r="Y66" s="38"/>
      <c r="AB66" s="140"/>
      <c r="AE66" s="165">
        <f t="shared" si="6"/>
        <v>0</v>
      </c>
      <c r="AF66" s="165">
        <f t="shared" si="7"/>
        <v>0</v>
      </c>
    </row>
    <row r="67" spans="1:32" ht="15.75">
      <c r="A67" s="150"/>
      <c r="B67" s="102"/>
      <c r="C67" s="104" t="s">
        <v>154</v>
      </c>
      <c r="D67" s="89"/>
      <c r="E67" s="73"/>
      <c r="F67" s="37"/>
      <c r="G67" s="37"/>
      <c r="H67" s="38"/>
      <c r="I67" s="38"/>
      <c r="J67" s="37"/>
      <c r="K67" s="37"/>
      <c r="L67" s="38"/>
      <c r="M67" s="38"/>
      <c r="N67" s="37"/>
      <c r="O67" s="37"/>
      <c r="P67" s="38"/>
      <c r="Q67" s="38"/>
      <c r="R67" s="37"/>
      <c r="S67" s="37"/>
      <c r="T67" s="38"/>
      <c r="U67" s="38"/>
      <c r="V67" s="37"/>
      <c r="W67" s="37"/>
      <c r="X67" s="38"/>
      <c r="Y67" s="38"/>
      <c r="AB67" s="140"/>
      <c r="AE67" s="165">
        <f t="shared" si="6"/>
        <v>0</v>
      </c>
      <c r="AF67" s="165">
        <f t="shared" si="7"/>
        <v>0</v>
      </c>
    </row>
    <row r="68" spans="1:32" ht="15.75">
      <c r="A68" s="150"/>
      <c r="B68" s="102"/>
      <c r="C68" s="104" t="s">
        <v>134</v>
      </c>
      <c r="D68" s="89"/>
      <c r="E68" s="73"/>
      <c r="F68" s="37"/>
      <c r="G68" s="37"/>
      <c r="H68" s="38"/>
      <c r="I68" s="38"/>
      <c r="J68" s="37"/>
      <c r="K68" s="37"/>
      <c r="L68" s="38"/>
      <c r="M68" s="38"/>
      <c r="N68" s="37"/>
      <c r="O68" s="37"/>
      <c r="P68" s="38"/>
      <c r="Q68" s="38"/>
      <c r="R68" s="37"/>
      <c r="S68" s="37"/>
      <c r="T68" s="38"/>
      <c r="U68" s="38"/>
      <c r="V68" s="37"/>
      <c r="W68" s="37"/>
      <c r="X68" s="38"/>
      <c r="Y68" s="38"/>
      <c r="AB68" s="140"/>
      <c r="AE68" s="165">
        <f t="shared" si="6"/>
        <v>0</v>
      </c>
      <c r="AF68" s="165">
        <f t="shared" si="7"/>
        <v>0</v>
      </c>
    </row>
    <row r="69" spans="1:32" ht="15.75">
      <c r="A69" s="150"/>
      <c r="B69" s="102"/>
      <c r="C69" s="104" t="s">
        <v>83</v>
      </c>
      <c r="D69" s="89"/>
      <c r="E69" s="73"/>
      <c r="F69" s="37"/>
      <c r="G69" s="37"/>
      <c r="H69" s="38"/>
      <c r="I69" s="38"/>
      <c r="J69" s="37"/>
      <c r="K69" s="37"/>
      <c r="L69" s="38"/>
      <c r="M69" s="38"/>
      <c r="N69" s="37"/>
      <c r="O69" s="37"/>
      <c r="P69" s="38"/>
      <c r="Q69" s="38"/>
      <c r="R69" s="37"/>
      <c r="S69" s="37"/>
      <c r="T69" s="38"/>
      <c r="U69" s="38"/>
      <c r="V69" s="37"/>
      <c r="W69" s="37"/>
      <c r="X69" s="38"/>
      <c r="Y69" s="38"/>
      <c r="AB69" s="140"/>
      <c r="AE69" s="165">
        <f t="shared" si="6"/>
        <v>0</v>
      </c>
      <c r="AF69" s="165">
        <f t="shared" si="7"/>
        <v>0</v>
      </c>
    </row>
    <row r="70" spans="1:32" ht="15.75">
      <c r="A70" s="150"/>
      <c r="B70" s="102"/>
      <c r="C70" s="151" t="s">
        <v>135</v>
      </c>
      <c r="D70" s="89"/>
      <c r="E70" s="73"/>
      <c r="F70" s="37"/>
      <c r="G70" s="37"/>
      <c r="H70" s="38"/>
      <c r="I70" s="38"/>
      <c r="J70" s="37"/>
      <c r="K70" s="37"/>
      <c r="L70" s="38"/>
      <c r="M70" s="38"/>
      <c r="N70" s="37"/>
      <c r="O70" s="37"/>
      <c r="P70" s="38"/>
      <c r="Q70" s="38"/>
      <c r="R70" s="37"/>
      <c r="S70" s="37"/>
      <c r="T70" s="38"/>
      <c r="U70" s="38"/>
      <c r="V70" s="37"/>
      <c r="W70" s="37"/>
      <c r="X70" s="38"/>
      <c r="Y70" s="38"/>
      <c r="AB70" s="140"/>
      <c r="AE70" s="165">
        <f t="shared" si="6"/>
        <v>0</v>
      </c>
      <c r="AF70" s="165">
        <f t="shared" si="7"/>
        <v>0</v>
      </c>
    </row>
    <row r="71" spans="1:32" ht="15.75">
      <c r="A71" s="150"/>
      <c r="B71" s="102"/>
      <c r="C71" s="104" t="s">
        <v>80</v>
      </c>
      <c r="D71" s="89"/>
      <c r="E71" s="73"/>
      <c r="F71" s="37"/>
      <c r="G71" s="37"/>
      <c r="H71" s="38"/>
      <c r="I71" s="38"/>
      <c r="J71" s="37"/>
      <c r="K71" s="37"/>
      <c r="L71" s="38"/>
      <c r="M71" s="38"/>
      <c r="N71" s="37"/>
      <c r="O71" s="37"/>
      <c r="P71" s="38"/>
      <c r="Q71" s="38"/>
      <c r="R71" s="37"/>
      <c r="S71" s="37"/>
      <c r="T71" s="38"/>
      <c r="U71" s="38"/>
      <c r="V71" s="37"/>
      <c r="W71" s="37"/>
      <c r="X71" s="38"/>
      <c r="Y71" s="38"/>
      <c r="AB71" s="140"/>
      <c r="AE71" s="165">
        <f t="shared" si="6"/>
        <v>0</v>
      </c>
      <c r="AF71" s="165">
        <f t="shared" si="7"/>
        <v>0</v>
      </c>
    </row>
    <row r="72" spans="1:32" ht="18" customHeight="1">
      <c r="A72" s="29">
        <v>32</v>
      </c>
      <c r="B72" s="35" t="s">
        <v>74</v>
      </c>
      <c r="C72" s="83" t="s">
        <v>155</v>
      </c>
      <c r="D72" s="36" t="s">
        <v>11</v>
      </c>
      <c r="E72" s="73"/>
      <c r="F72" s="37">
        <v>125</v>
      </c>
      <c r="G72" s="37">
        <v>675</v>
      </c>
      <c r="H72" s="38">
        <f>+$E72*F72</f>
        <v>0</v>
      </c>
      <c r="I72" s="38">
        <f>+$E72*G72</f>
        <v>0</v>
      </c>
      <c r="J72" s="37">
        <v>125</v>
      </c>
      <c r="K72" s="37">
        <v>675</v>
      </c>
      <c r="L72" s="38">
        <f>+$E72*J72</f>
        <v>0</v>
      </c>
      <c r="M72" s="38">
        <f>+$E72*K72</f>
        <v>0</v>
      </c>
      <c r="N72" s="37">
        <v>125</v>
      </c>
      <c r="O72" s="37">
        <v>675</v>
      </c>
      <c r="P72" s="38">
        <f>+$E72*N72</f>
        <v>0</v>
      </c>
      <c r="Q72" s="38">
        <f>+$E72*O72</f>
        <v>0</v>
      </c>
      <c r="R72" s="37">
        <v>125</v>
      </c>
      <c r="S72" s="37">
        <v>675</v>
      </c>
      <c r="T72" s="38">
        <f>+$E72*R72</f>
        <v>0</v>
      </c>
      <c r="U72" s="38">
        <f>+$E72*S72</f>
        <v>0</v>
      </c>
      <c r="V72" s="37">
        <f>+F72+J72+N72+R72</f>
        <v>500</v>
      </c>
      <c r="W72" s="37">
        <f>+G72+K72+O72+S72</f>
        <v>2700</v>
      </c>
      <c r="X72" s="38">
        <f>+H72+L72+P72+T72</f>
        <v>0</v>
      </c>
      <c r="Y72" s="38">
        <f>+I72+M72+Q72+U72</f>
        <v>0</v>
      </c>
      <c r="AA72" s="141"/>
      <c r="AB72" s="140">
        <v>25</v>
      </c>
      <c r="AC72" s="165">
        <v>1500</v>
      </c>
      <c r="AE72" s="165">
        <f t="shared" si="6"/>
        <v>125</v>
      </c>
      <c r="AF72" s="165">
        <f t="shared" si="7"/>
        <v>675</v>
      </c>
    </row>
    <row r="73" spans="1:32" ht="15.75">
      <c r="A73" s="150"/>
      <c r="B73" s="102"/>
      <c r="C73" s="103" t="s">
        <v>161</v>
      </c>
      <c r="D73" s="89"/>
      <c r="E73" s="73"/>
      <c r="F73" s="37"/>
      <c r="G73" s="37"/>
      <c r="H73" s="38"/>
      <c r="I73" s="38"/>
      <c r="J73" s="37"/>
      <c r="K73" s="37"/>
      <c r="L73" s="38"/>
      <c r="M73" s="38"/>
      <c r="N73" s="37"/>
      <c r="O73" s="37"/>
      <c r="P73" s="38"/>
      <c r="Q73" s="38"/>
      <c r="R73" s="37"/>
      <c r="S73" s="37"/>
      <c r="T73" s="38"/>
      <c r="U73" s="38"/>
      <c r="V73" s="37"/>
      <c r="W73" s="37"/>
      <c r="X73" s="38"/>
      <c r="Y73" s="38"/>
      <c r="AB73" s="140"/>
      <c r="AE73" s="165">
        <f t="shared" si="6"/>
        <v>0</v>
      </c>
      <c r="AF73" s="165">
        <f t="shared" si="7"/>
        <v>0</v>
      </c>
    </row>
    <row r="74" spans="1:32" ht="15.75">
      <c r="A74" s="150"/>
      <c r="B74" s="102"/>
      <c r="C74" s="104" t="s">
        <v>87</v>
      </c>
      <c r="D74" s="89"/>
      <c r="E74" s="73"/>
      <c r="F74" s="37"/>
      <c r="G74" s="37"/>
      <c r="H74" s="38"/>
      <c r="I74" s="38"/>
      <c r="J74" s="37"/>
      <c r="K74" s="37"/>
      <c r="L74" s="38"/>
      <c r="M74" s="38"/>
      <c r="N74" s="37"/>
      <c r="O74" s="37"/>
      <c r="P74" s="38"/>
      <c r="Q74" s="38"/>
      <c r="R74" s="37"/>
      <c r="S74" s="37"/>
      <c r="T74" s="38"/>
      <c r="U74" s="38"/>
      <c r="V74" s="37"/>
      <c r="W74" s="37"/>
      <c r="X74" s="38"/>
      <c r="Y74" s="38"/>
      <c r="AB74" s="140"/>
      <c r="AE74" s="165">
        <f t="shared" si="6"/>
        <v>0</v>
      </c>
      <c r="AF74" s="165">
        <f t="shared" si="7"/>
        <v>0</v>
      </c>
    </row>
    <row r="75" spans="1:32" ht="15.75">
      <c r="A75" s="150"/>
      <c r="B75" s="102"/>
      <c r="C75" s="104" t="s">
        <v>156</v>
      </c>
      <c r="D75" s="89"/>
      <c r="E75" s="73"/>
      <c r="F75" s="37"/>
      <c r="G75" s="37"/>
      <c r="H75" s="38"/>
      <c r="I75" s="38"/>
      <c r="J75" s="37"/>
      <c r="K75" s="37"/>
      <c r="L75" s="38"/>
      <c r="M75" s="38"/>
      <c r="N75" s="37"/>
      <c r="O75" s="37"/>
      <c r="P75" s="38"/>
      <c r="Q75" s="38"/>
      <c r="R75" s="37"/>
      <c r="S75" s="37"/>
      <c r="T75" s="38"/>
      <c r="U75" s="38"/>
      <c r="V75" s="37"/>
      <c r="W75" s="37"/>
      <c r="X75" s="38"/>
      <c r="Y75" s="38"/>
      <c r="AB75" s="140"/>
      <c r="AE75" s="165">
        <f t="shared" si="6"/>
        <v>0</v>
      </c>
      <c r="AF75" s="165">
        <f t="shared" si="7"/>
        <v>0</v>
      </c>
    </row>
    <row r="76" spans="1:32" ht="15.75">
      <c r="A76" s="150"/>
      <c r="B76" s="102"/>
      <c r="C76" s="104" t="s">
        <v>157</v>
      </c>
      <c r="D76" s="89"/>
      <c r="E76" s="73"/>
      <c r="F76" s="37"/>
      <c r="G76" s="37"/>
      <c r="H76" s="38"/>
      <c r="I76" s="38"/>
      <c r="J76" s="37"/>
      <c r="K76" s="37"/>
      <c r="L76" s="38"/>
      <c r="M76" s="38"/>
      <c r="N76" s="37"/>
      <c r="O76" s="37"/>
      <c r="P76" s="38"/>
      <c r="Q76" s="38"/>
      <c r="R76" s="37"/>
      <c r="S76" s="37"/>
      <c r="T76" s="38"/>
      <c r="U76" s="38"/>
      <c r="V76" s="37"/>
      <c r="W76" s="37"/>
      <c r="X76" s="38"/>
      <c r="Y76" s="38"/>
      <c r="AB76" s="140"/>
      <c r="AE76" s="165">
        <f t="shared" si="6"/>
        <v>0</v>
      </c>
      <c r="AF76" s="165">
        <f t="shared" si="7"/>
        <v>0</v>
      </c>
    </row>
    <row r="77" spans="1:32" ht="15.75">
      <c r="A77" s="150"/>
      <c r="B77" s="102"/>
      <c r="C77" s="104" t="s">
        <v>158</v>
      </c>
      <c r="D77" s="89"/>
      <c r="E77" s="73"/>
      <c r="F77" s="37"/>
      <c r="G77" s="37"/>
      <c r="H77" s="38"/>
      <c r="I77" s="38"/>
      <c r="J77" s="37"/>
      <c r="K77" s="37"/>
      <c r="L77" s="38"/>
      <c r="M77" s="38"/>
      <c r="N77" s="37"/>
      <c r="O77" s="37"/>
      <c r="P77" s="38"/>
      <c r="Q77" s="38"/>
      <c r="R77" s="37"/>
      <c r="S77" s="37"/>
      <c r="T77" s="38"/>
      <c r="U77" s="38"/>
      <c r="V77" s="37"/>
      <c r="W77" s="37"/>
      <c r="X77" s="38"/>
      <c r="Y77" s="38"/>
      <c r="AB77" s="140"/>
      <c r="AE77" s="165">
        <f t="shared" si="6"/>
        <v>0</v>
      </c>
      <c r="AF77" s="165">
        <f t="shared" si="7"/>
        <v>0</v>
      </c>
    </row>
    <row r="78" spans="1:32" ht="15.75">
      <c r="A78" s="150"/>
      <c r="B78" s="102"/>
      <c r="C78" s="151" t="s">
        <v>159</v>
      </c>
      <c r="D78" s="89"/>
      <c r="E78" s="73"/>
      <c r="F78" s="37"/>
      <c r="G78" s="37"/>
      <c r="H78" s="38"/>
      <c r="I78" s="38"/>
      <c r="J78" s="37"/>
      <c r="K78" s="37"/>
      <c r="L78" s="38"/>
      <c r="M78" s="38"/>
      <c r="N78" s="37"/>
      <c r="O78" s="37"/>
      <c r="P78" s="38"/>
      <c r="Q78" s="38"/>
      <c r="R78" s="37"/>
      <c r="S78" s="37"/>
      <c r="T78" s="38"/>
      <c r="U78" s="38"/>
      <c r="V78" s="37"/>
      <c r="W78" s="37"/>
      <c r="X78" s="38"/>
      <c r="Y78" s="38"/>
      <c r="AB78" s="140"/>
      <c r="AE78" s="165">
        <f t="shared" si="6"/>
        <v>0</v>
      </c>
      <c r="AF78" s="165">
        <f t="shared" si="7"/>
        <v>0</v>
      </c>
    </row>
    <row r="79" spans="1:32" ht="15.75">
      <c r="A79" s="150"/>
      <c r="B79" s="102"/>
      <c r="C79" s="104" t="s">
        <v>160</v>
      </c>
      <c r="D79" s="89"/>
      <c r="E79" s="73"/>
      <c r="F79" s="37"/>
      <c r="G79" s="37"/>
      <c r="H79" s="38"/>
      <c r="I79" s="38"/>
      <c r="J79" s="37"/>
      <c r="K79" s="37"/>
      <c r="L79" s="38"/>
      <c r="M79" s="38"/>
      <c r="N79" s="37"/>
      <c r="O79" s="37"/>
      <c r="P79" s="38"/>
      <c r="Q79" s="38"/>
      <c r="R79" s="37"/>
      <c r="S79" s="37"/>
      <c r="T79" s="38"/>
      <c r="U79" s="38"/>
      <c r="V79" s="37"/>
      <c r="W79" s="37"/>
      <c r="X79" s="38"/>
      <c r="Y79" s="38"/>
      <c r="AB79" s="140"/>
      <c r="AE79" s="165">
        <f t="shared" si="6"/>
        <v>0</v>
      </c>
      <c r="AF79" s="165">
        <f t="shared" si="7"/>
        <v>0</v>
      </c>
    </row>
    <row r="80" spans="1:32" ht="15.75">
      <c r="A80" s="150"/>
      <c r="B80" s="102"/>
      <c r="C80" s="104" t="s">
        <v>80</v>
      </c>
      <c r="D80" s="89"/>
      <c r="E80" s="73"/>
      <c r="F80" s="37"/>
      <c r="G80" s="37"/>
      <c r="H80" s="38"/>
      <c r="I80" s="38"/>
      <c r="J80" s="37"/>
      <c r="K80" s="37"/>
      <c r="L80" s="38"/>
      <c r="M80" s="38"/>
      <c r="N80" s="37"/>
      <c r="O80" s="37"/>
      <c r="P80" s="38"/>
      <c r="Q80" s="38"/>
      <c r="R80" s="37"/>
      <c r="S80" s="37"/>
      <c r="T80" s="38"/>
      <c r="U80" s="38"/>
      <c r="V80" s="37"/>
      <c r="W80" s="37"/>
      <c r="X80" s="38"/>
      <c r="Y80" s="38"/>
      <c r="AB80" s="140"/>
      <c r="AE80" s="165">
        <f aca="true" t="shared" si="19" ref="AE80:AE102">+AB80*5</f>
        <v>0</v>
      </c>
      <c r="AF80" s="165">
        <f aca="true" t="shared" si="20" ref="AF80:AF102">+AC80*0.45</f>
        <v>0</v>
      </c>
    </row>
    <row r="81" spans="1:32" ht="15.75">
      <c r="A81" s="131">
        <v>33</v>
      </c>
      <c r="B81" s="83" t="s">
        <v>139</v>
      </c>
      <c r="C81" s="83" t="s">
        <v>155</v>
      </c>
      <c r="D81" s="84" t="s">
        <v>11</v>
      </c>
      <c r="E81" s="73"/>
      <c r="F81" s="37">
        <v>375</v>
      </c>
      <c r="G81" s="37">
        <v>1240</v>
      </c>
      <c r="H81" s="38">
        <f>+$E81*F81</f>
        <v>0</v>
      </c>
      <c r="I81" s="38">
        <f>+$E81*G81</f>
        <v>0</v>
      </c>
      <c r="J81" s="37">
        <v>375</v>
      </c>
      <c r="K81" s="37">
        <v>1240</v>
      </c>
      <c r="L81" s="38">
        <f>+$E81*J81</f>
        <v>0</v>
      </c>
      <c r="M81" s="38">
        <f>+$E81*K81</f>
        <v>0</v>
      </c>
      <c r="N81" s="37">
        <v>375</v>
      </c>
      <c r="O81" s="37">
        <v>1240</v>
      </c>
      <c r="P81" s="38">
        <f>+$E81*N81</f>
        <v>0</v>
      </c>
      <c r="Q81" s="38">
        <f>+$E81*O81</f>
        <v>0</v>
      </c>
      <c r="R81" s="37">
        <v>375</v>
      </c>
      <c r="S81" s="37">
        <v>1240</v>
      </c>
      <c r="T81" s="38">
        <f>+$E81*R81</f>
        <v>0</v>
      </c>
      <c r="U81" s="38">
        <f>+$E81*S81</f>
        <v>0</v>
      </c>
      <c r="V81" s="37">
        <f>+F81+J81+N81+R81</f>
        <v>1500</v>
      </c>
      <c r="W81" s="37">
        <f>+G81+K81+O81+S81</f>
        <v>4960</v>
      </c>
      <c r="X81" s="38">
        <f>+H81+L81+P81+T81</f>
        <v>0</v>
      </c>
      <c r="Y81" s="38">
        <f>+I81+M81+Q81+U81</f>
        <v>0</v>
      </c>
      <c r="AA81" s="141"/>
      <c r="AB81" s="140">
        <v>75</v>
      </c>
      <c r="AC81" s="165">
        <v>2750</v>
      </c>
      <c r="AE81" s="165">
        <f t="shared" si="19"/>
        <v>375</v>
      </c>
      <c r="AF81" s="165">
        <f t="shared" si="20"/>
        <v>1237.5</v>
      </c>
    </row>
    <row r="82" spans="1:32" ht="15.75">
      <c r="A82" s="150"/>
      <c r="B82" s="102"/>
      <c r="C82" s="103" t="s">
        <v>162</v>
      </c>
      <c r="D82" s="89"/>
      <c r="E82" s="73"/>
      <c r="F82" s="37"/>
      <c r="G82" s="37"/>
      <c r="H82" s="38"/>
      <c r="I82" s="38"/>
      <c r="J82" s="37"/>
      <c r="K82" s="37"/>
      <c r="L82" s="38"/>
      <c r="M82" s="38"/>
      <c r="N82" s="37"/>
      <c r="O82" s="37"/>
      <c r="P82" s="38"/>
      <c r="Q82" s="38"/>
      <c r="R82" s="37"/>
      <c r="S82" s="37"/>
      <c r="T82" s="38"/>
      <c r="U82" s="38"/>
      <c r="V82" s="37"/>
      <c r="W82" s="37"/>
      <c r="X82" s="38"/>
      <c r="Y82" s="38"/>
      <c r="AB82" s="140"/>
      <c r="AE82" s="165">
        <f t="shared" si="19"/>
        <v>0</v>
      </c>
      <c r="AF82" s="165">
        <f t="shared" si="20"/>
        <v>0</v>
      </c>
    </row>
    <row r="83" spans="1:32" ht="15.75">
      <c r="A83" s="150"/>
      <c r="B83" s="102"/>
      <c r="C83" s="104" t="s">
        <v>87</v>
      </c>
      <c r="D83" s="89"/>
      <c r="E83" s="73"/>
      <c r="F83" s="37"/>
      <c r="G83" s="37"/>
      <c r="H83" s="38"/>
      <c r="I83" s="38"/>
      <c r="J83" s="37"/>
      <c r="K83" s="37"/>
      <c r="L83" s="38"/>
      <c r="M83" s="38"/>
      <c r="N83" s="37"/>
      <c r="O83" s="37"/>
      <c r="P83" s="38"/>
      <c r="Q83" s="38"/>
      <c r="R83" s="37"/>
      <c r="S83" s="37"/>
      <c r="T83" s="38"/>
      <c r="U83" s="38"/>
      <c r="V83" s="37"/>
      <c r="W83" s="37"/>
      <c r="X83" s="38"/>
      <c r="Y83" s="38"/>
      <c r="AB83" s="140"/>
      <c r="AE83" s="165">
        <f t="shared" si="19"/>
        <v>0</v>
      </c>
      <c r="AF83" s="165">
        <f t="shared" si="20"/>
        <v>0</v>
      </c>
    </row>
    <row r="84" spans="1:32" ht="15.75">
      <c r="A84" s="150"/>
      <c r="B84" s="102"/>
      <c r="C84" s="104" t="s">
        <v>156</v>
      </c>
      <c r="D84" s="89"/>
      <c r="E84" s="73"/>
      <c r="F84" s="37"/>
      <c r="G84" s="37"/>
      <c r="H84" s="38"/>
      <c r="I84" s="38"/>
      <c r="J84" s="37"/>
      <c r="K84" s="37"/>
      <c r="L84" s="38"/>
      <c r="M84" s="38"/>
      <c r="N84" s="37"/>
      <c r="O84" s="37"/>
      <c r="P84" s="38"/>
      <c r="Q84" s="38"/>
      <c r="R84" s="37"/>
      <c r="S84" s="37"/>
      <c r="T84" s="38"/>
      <c r="U84" s="38"/>
      <c r="V84" s="37"/>
      <c r="W84" s="37"/>
      <c r="X84" s="38"/>
      <c r="Y84" s="38"/>
      <c r="AB84" s="140"/>
      <c r="AE84" s="165">
        <f t="shared" si="19"/>
        <v>0</v>
      </c>
      <c r="AF84" s="165">
        <f t="shared" si="20"/>
        <v>0</v>
      </c>
    </row>
    <row r="85" spans="1:32" ht="15.75">
      <c r="A85" s="150"/>
      <c r="B85" s="102"/>
      <c r="C85" s="104" t="s">
        <v>157</v>
      </c>
      <c r="D85" s="89"/>
      <c r="E85" s="73"/>
      <c r="F85" s="37"/>
      <c r="G85" s="37"/>
      <c r="H85" s="38"/>
      <c r="I85" s="38"/>
      <c r="J85" s="37"/>
      <c r="K85" s="37"/>
      <c r="L85" s="38"/>
      <c r="M85" s="38"/>
      <c r="N85" s="37"/>
      <c r="O85" s="37"/>
      <c r="P85" s="38"/>
      <c r="Q85" s="38"/>
      <c r="R85" s="37"/>
      <c r="S85" s="37"/>
      <c r="T85" s="38"/>
      <c r="U85" s="38"/>
      <c r="V85" s="37"/>
      <c r="W85" s="37"/>
      <c r="X85" s="38"/>
      <c r="Y85" s="38"/>
      <c r="AB85" s="140"/>
      <c r="AE85" s="165">
        <f t="shared" si="19"/>
        <v>0</v>
      </c>
      <c r="AF85" s="165">
        <f t="shared" si="20"/>
        <v>0</v>
      </c>
    </row>
    <row r="86" spans="1:32" ht="15.75">
      <c r="A86" s="150"/>
      <c r="B86" s="102"/>
      <c r="C86" s="104" t="s">
        <v>158</v>
      </c>
      <c r="D86" s="89"/>
      <c r="E86" s="73"/>
      <c r="F86" s="37"/>
      <c r="G86" s="37"/>
      <c r="H86" s="38"/>
      <c r="I86" s="38"/>
      <c r="J86" s="37"/>
      <c r="K86" s="37"/>
      <c r="L86" s="38"/>
      <c r="M86" s="38"/>
      <c r="N86" s="37"/>
      <c r="O86" s="37"/>
      <c r="P86" s="38"/>
      <c r="Q86" s="38"/>
      <c r="R86" s="37"/>
      <c r="S86" s="37"/>
      <c r="T86" s="38"/>
      <c r="U86" s="38"/>
      <c r="V86" s="37"/>
      <c r="W86" s="37"/>
      <c r="X86" s="38"/>
      <c r="Y86" s="38"/>
      <c r="AB86" s="140"/>
      <c r="AE86" s="165">
        <f t="shared" si="19"/>
        <v>0</v>
      </c>
      <c r="AF86" s="165">
        <f t="shared" si="20"/>
        <v>0</v>
      </c>
    </row>
    <row r="87" spans="1:32" ht="15.75">
      <c r="A87" s="150"/>
      <c r="B87" s="102"/>
      <c r="C87" s="151" t="s">
        <v>159</v>
      </c>
      <c r="D87" s="89"/>
      <c r="E87" s="73"/>
      <c r="F87" s="37"/>
      <c r="G87" s="37"/>
      <c r="H87" s="38"/>
      <c r="I87" s="38"/>
      <c r="J87" s="37"/>
      <c r="K87" s="37"/>
      <c r="L87" s="38"/>
      <c r="M87" s="38"/>
      <c r="N87" s="37"/>
      <c r="O87" s="37"/>
      <c r="P87" s="38"/>
      <c r="Q87" s="38"/>
      <c r="R87" s="37"/>
      <c r="S87" s="37"/>
      <c r="T87" s="38"/>
      <c r="U87" s="38"/>
      <c r="V87" s="37"/>
      <c r="W87" s="37"/>
      <c r="X87" s="38"/>
      <c r="Y87" s="38"/>
      <c r="AB87" s="140"/>
      <c r="AE87" s="165">
        <f t="shared" si="19"/>
        <v>0</v>
      </c>
      <c r="AF87" s="165">
        <f t="shared" si="20"/>
        <v>0</v>
      </c>
    </row>
    <row r="88" spans="1:32" ht="15.75">
      <c r="A88" s="150"/>
      <c r="B88" s="102"/>
      <c r="C88" s="104" t="s">
        <v>160</v>
      </c>
      <c r="D88" s="89"/>
      <c r="E88" s="73"/>
      <c r="F88" s="37"/>
      <c r="G88" s="37"/>
      <c r="H88" s="38"/>
      <c r="I88" s="38"/>
      <c r="J88" s="37"/>
      <c r="K88" s="37"/>
      <c r="L88" s="38"/>
      <c r="M88" s="38"/>
      <c r="N88" s="37"/>
      <c r="O88" s="37"/>
      <c r="P88" s="38"/>
      <c r="Q88" s="38"/>
      <c r="R88" s="37"/>
      <c r="S88" s="37"/>
      <c r="T88" s="38"/>
      <c r="U88" s="38"/>
      <c r="V88" s="37"/>
      <c r="W88" s="37"/>
      <c r="X88" s="38"/>
      <c r="Y88" s="38"/>
      <c r="AB88" s="140"/>
      <c r="AE88" s="165">
        <f t="shared" si="19"/>
        <v>0</v>
      </c>
      <c r="AF88" s="165">
        <f t="shared" si="20"/>
        <v>0</v>
      </c>
    </row>
    <row r="89" spans="1:32" ht="15.75">
      <c r="A89" s="150"/>
      <c r="B89" s="102"/>
      <c r="C89" s="104" t="s">
        <v>80</v>
      </c>
      <c r="D89" s="89"/>
      <c r="E89" s="73"/>
      <c r="F89" s="37"/>
      <c r="G89" s="37"/>
      <c r="H89" s="38"/>
      <c r="I89" s="38"/>
      <c r="J89" s="37"/>
      <c r="K89" s="37"/>
      <c r="L89" s="38"/>
      <c r="M89" s="38"/>
      <c r="N89" s="37"/>
      <c r="O89" s="37"/>
      <c r="P89" s="38"/>
      <c r="Q89" s="38"/>
      <c r="R89" s="37"/>
      <c r="S89" s="37"/>
      <c r="T89" s="38"/>
      <c r="U89" s="38"/>
      <c r="V89" s="37"/>
      <c r="W89" s="37"/>
      <c r="X89" s="38"/>
      <c r="Y89" s="38"/>
      <c r="AB89" s="140"/>
      <c r="AE89" s="165">
        <f t="shared" si="19"/>
        <v>0</v>
      </c>
      <c r="AF89" s="165">
        <f t="shared" si="20"/>
        <v>0</v>
      </c>
    </row>
    <row r="90" spans="1:32" ht="15.75">
      <c r="A90" s="131">
        <v>34</v>
      </c>
      <c r="B90" s="83" t="s">
        <v>142</v>
      </c>
      <c r="C90" s="83" t="s">
        <v>155</v>
      </c>
      <c r="D90" s="84" t="s">
        <v>11</v>
      </c>
      <c r="E90" s="73"/>
      <c r="F90" s="37">
        <v>50</v>
      </c>
      <c r="G90" s="37">
        <v>160</v>
      </c>
      <c r="H90" s="38">
        <f>+$E90*F90</f>
        <v>0</v>
      </c>
      <c r="I90" s="38">
        <f>+$E90*G90</f>
        <v>0</v>
      </c>
      <c r="J90" s="37">
        <v>50</v>
      </c>
      <c r="K90" s="37">
        <v>160</v>
      </c>
      <c r="L90" s="38">
        <f>+$E90*J90</f>
        <v>0</v>
      </c>
      <c r="M90" s="38">
        <f>+$E90*K90</f>
        <v>0</v>
      </c>
      <c r="N90" s="37">
        <v>50</v>
      </c>
      <c r="O90" s="37">
        <v>160</v>
      </c>
      <c r="P90" s="38">
        <f>+$E90*N90</f>
        <v>0</v>
      </c>
      <c r="Q90" s="38">
        <f>+$E90*O90</f>
        <v>0</v>
      </c>
      <c r="R90" s="37">
        <v>50</v>
      </c>
      <c r="S90" s="37">
        <v>160</v>
      </c>
      <c r="T90" s="38">
        <f>+$E90*R90</f>
        <v>0</v>
      </c>
      <c r="U90" s="38">
        <f>+$E90*S90</f>
        <v>0</v>
      </c>
      <c r="V90" s="37">
        <f>+F90+J90+N90+R90</f>
        <v>200</v>
      </c>
      <c r="W90" s="37">
        <f>+G90+K90+O90+S90</f>
        <v>640</v>
      </c>
      <c r="X90" s="38">
        <f>+H90+L90+P90+T90</f>
        <v>0</v>
      </c>
      <c r="Y90" s="38">
        <f>+I90+M90+Q90+U90</f>
        <v>0</v>
      </c>
      <c r="AA90" s="141"/>
      <c r="AB90" s="140">
        <v>10</v>
      </c>
      <c r="AC90" s="165">
        <v>350</v>
      </c>
      <c r="AE90" s="165">
        <f t="shared" si="19"/>
        <v>50</v>
      </c>
      <c r="AF90" s="165">
        <f t="shared" si="20"/>
        <v>157.5</v>
      </c>
    </row>
    <row r="91" spans="1:32" ht="15.75">
      <c r="A91" s="150"/>
      <c r="B91" s="102"/>
      <c r="C91" s="103" t="s">
        <v>163</v>
      </c>
      <c r="D91" s="89"/>
      <c r="E91" s="73"/>
      <c r="F91" s="37"/>
      <c r="G91" s="37"/>
      <c r="H91" s="38"/>
      <c r="I91" s="38"/>
      <c r="J91" s="37"/>
      <c r="K91" s="37"/>
      <c r="L91" s="38"/>
      <c r="M91" s="38"/>
      <c r="N91" s="37"/>
      <c r="O91" s="37"/>
      <c r="P91" s="38"/>
      <c r="Q91" s="38"/>
      <c r="R91" s="37"/>
      <c r="S91" s="37"/>
      <c r="T91" s="38"/>
      <c r="U91" s="38"/>
      <c r="V91" s="37"/>
      <c r="W91" s="37"/>
      <c r="X91" s="38"/>
      <c r="Y91" s="38"/>
      <c r="AB91" s="140"/>
      <c r="AE91" s="165">
        <f t="shared" si="19"/>
        <v>0</v>
      </c>
      <c r="AF91" s="165">
        <f t="shared" si="20"/>
        <v>0</v>
      </c>
    </row>
    <row r="92" spans="1:32" ht="15.75">
      <c r="A92" s="150"/>
      <c r="B92" s="102"/>
      <c r="C92" s="104" t="s">
        <v>87</v>
      </c>
      <c r="D92" s="89"/>
      <c r="E92" s="73"/>
      <c r="F92" s="37"/>
      <c r="G92" s="37"/>
      <c r="H92" s="38"/>
      <c r="I92" s="38"/>
      <c r="J92" s="37"/>
      <c r="K92" s="37"/>
      <c r="L92" s="38"/>
      <c r="M92" s="38"/>
      <c r="N92" s="37"/>
      <c r="O92" s="37"/>
      <c r="P92" s="38"/>
      <c r="Q92" s="38"/>
      <c r="R92" s="37"/>
      <c r="S92" s="37"/>
      <c r="T92" s="38"/>
      <c r="U92" s="38"/>
      <c r="V92" s="37"/>
      <c r="W92" s="37"/>
      <c r="X92" s="38"/>
      <c r="Y92" s="38"/>
      <c r="AB92" s="140"/>
      <c r="AE92" s="165">
        <f t="shared" si="19"/>
        <v>0</v>
      </c>
      <c r="AF92" s="165">
        <f t="shared" si="20"/>
        <v>0</v>
      </c>
    </row>
    <row r="93" spans="1:32" ht="15.75">
      <c r="A93" s="150"/>
      <c r="B93" s="102"/>
      <c r="C93" s="104" t="s">
        <v>156</v>
      </c>
      <c r="D93" s="89"/>
      <c r="E93" s="73"/>
      <c r="F93" s="37"/>
      <c r="G93" s="37"/>
      <c r="H93" s="38"/>
      <c r="I93" s="38"/>
      <c r="J93" s="37"/>
      <c r="K93" s="37"/>
      <c r="L93" s="38"/>
      <c r="M93" s="38"/>
      <c r="N93" s="37"/>
      <c r="O93" s="37"/>
      <c r="P93" s="38"/>
      <c r="Q93" s="38"/>
      <c r="R93" s="37"/>
      <c r="S93" s="37"/>
      <c r="T93" s="38"/>
      <c r="U93" s="38"/>
      <c r="V93" s="37"/>
      <c r="W93" s="37"/>
      <c r="X93" s="38"/>
      <c r="Y93" s="38"/>
      <c r="AB93" s="140"/>
      <c r="AE93" s="165">
        <f t="shared" si="19"/>
        <v>0</v>
      </c>
      <c r="AF93" s="165">
        <f t="shared" si="20"/>
        <v>0</v>
      </c>
    </row>
    <row r="94" spans="1:32" ht="15.75">
      <c r="A94" s="150"/>
      <c r="B94" s="102"/>
      <c r="C94" s="104" t="s">
        <v>157</v>
      </c>
      <c r="D94" s="89"/>
      <c r="E94" s="73"/>
      <c r="F94" s="37"/>
      <c r="G94" s="37"/>
      <c r="H94" s="38"/>
      <c r="I94" s="38"/>
      <c r="J94" s="37"/>
      <c r="K94" s="37"/>
      <c r="L94" s="38"/>
      <c r="M94" s="38"/>
      <c r="N94" s="37"/>
      <c r="O94" s="37"/>
      <c r="P94" s="38"/>
      <c r="Q94" s="38"/>
      <c r="R94" s="37"/>
      <c r="S94" s="37"/>
      <c r="T94" s="38"/>
      <c r="U94" s="38"/>
      <c r="V94" s="37"/>
      <c r="W94" s="37"/>
      <c r="X94" s="38"/>
      <c r="Y94" s="38"/>
      <c r="AB94" s="140"/>
      <c r="AE94" s="165">
        <f t="shared" si="19"/>
        <v>0</v>
      </c>
      <c r="AF94" s="165">
        <f t="shared" si="20"/>
        <v>0</v>
      </c>
    </row>
    <row r="95" spans="1:32" ht="15.75">
      <c r="A95" s="150"/>
      <c r="B95" s="102"/>
      <c r="C95" s="104" t="s">
        <v>158</v>
      </c>
      <c r="D95" s="89"/>
      <c r="E95" s="73"/>
      <c r="F95" s="37"/>
      <c r="G95" s="37"/>
      <c r="H95" s="38"/>
      <c r="I95" s="38"/>
      <c r="J95" s="37"/>
      <c r="K95" s="37"/>
      <c r="L95" s="38"/>
      <c r="M95" s="38"/>
      <c r="N95" s="37"/>
      <c r="O95" s="37"/>
      <c r="P95" s="38"/>
      <c r="Q95" s="38"/>
      <c r="R95" s="37"/>
      <c r="S95" s="37"/>
      <c r="T95" s="38"/>
      <c r="U95" s="38"/>
      <c r="V95" s="37"/>
      <c r="W95" s="37"/>
      <c r="X95" s="38"/>
      <c r="Y95" s="38"/>
      <c r="AB95" s="140"/>
      <c r="AE95" s="165">
        <f t="shared" si="19"/>
        <v>0</v>
      </c>
      <c r="AF95" s="165">
        <f t="shared" si="20"/>
        <v>0</v>
      </c>
    </row>
    <row r="96" spans="1:32" ht="15.75">
      <c r="A96" s="150"/>
      <c r="B96" s="102"/>
      <c r="C96" s="151" t="s">
        <v>159</v>
      </c>
      <c r="D96" s="89"/>
      <c r="E96" s="73"/>
      <c r="F96" s="37"/>
      <c r="G96" s="37"/>
      <c r="H96" s="38"/>
      <c r="I96" s="38"/>
      <c r="J96" s="37"/>
      <c r="K96" s="37"/>
      <c r="L96" s="38"/>
      <c r="M96" s="38"/>
      <c r="N96" s="37"/>
      <c r="O96" s="37"/>
      <c r="P96" s="38"/>
      <c r="Q96" s="38"/>
      <c r="R96" s="37"/>
      <c r="S96" s="37"/>
      <c r="T96" s="38"/>
      <c r="U96" s="38"/>
      <c r="V96" s="37"/>
      <c r="W96" s="37"/>
      <c r="X96" s="38"/>
      <c r="Y96" s="38"/>
      <c r="AB96" s="140"/>
      <c r="AE96" s="165">
        <f t="shared" si="19"/>
        <v>0</v>
      </c>
      <c r="AF96" s="165">
        <f t="shared" si="20"/>
        <v>0</v>
      </c>
    </row>
    <row r="97" spans="1:32" ht="15.75">
      <c r="A97" s="150"/>
      <c r="B97" s="102"/>
      <c r="C97" s="104" t="s">
        <v>160</v>
      </c>
      <c r="D97" s="89"/>
      <c r="E97" s="73"/>
      <c r="F97" s="37"/>
      <c r="G97" s="37"/>
      <c r="H97" s="38"/>
      <c r="I97" s="38"/>
      <c r="J97" s="37"/>
      <c r="K97" s="37"/>
      <c r="L97" s="38"/>
      <c r="M97" s="38"/>
      <c r="N97" s="37"/>
      <c r="O97" s="37"/>
      <c r="P97" s="38"/>
      <c r="Q97" s="38"/>
      <c r="R97" s="37"/>
      <c r="S97" s="37"/>
      <c r="T97" s="38"/>
      <c r="U97" s="38"/>
      <c r="V97" s="37"/>
      <c r="W97" s="37"/>
      <c r="X97" s="38"/>
      <c r="Y97" s="38"/>
      <c r="AB97" s="140"/>
      <c r="AE97" s="165">
        <f t="shared" si="19"/>
        <v>0</v>
      </c>
      <c r="AF97" s="165">
        <f t="shared" si="20"/>
        <v>0</v>
      </c>
    </row>
    <row r="98" spans="1:32" ht="15.75">
      <c r="A98" s="150"/>
      <c r="B98" s="102"/>
      <c r="C98" s="104" t="s">
        <v>80</v>
      </c>
      <c r="D98" s="89"/>
      <c r="E98" s="73"/>
      <c r="F98" s="37"/>
      <c r="G98" s="37"/>
      <c r="H98" s="38"/>
      <c r="I98" s="38"/>
      <c r="J98" s="37"/>
      <c r="K98" s="37"/>
      <c r="L98" s="38"/>
      <c r="M98" s="38"/>
      <c r="N98" s="37"/>
      <c r="O98" s="37"/>
      <c r="P98" s="38"/>
      <c r="Q98" s="38"/>
      <c r="R98" s="37"/>
      <c r="S98" s="37"/>
      <c r="T98" s="38"/>
      <c r="U98" s="38"/>
      <c r="V98" s="37"/>
      <c r="W98" s="37"/>
      <c r="X98" s="38"/>
      <c r="Y98" s="38"/>
      <c r="AB98" s="140"/>
      <c r="AE98" s="165">
        <f t="shared" si="19"/>
        <v>0</v>
      </c>
      <c r="AF98" s="165">
        <f t="shared" si="20"/>
        <v>0</v>
      </c>
    </row>
    <row r="99" spans="1:32" ht="15.75">
      <c r="A99" s="29">
        <v>43</v>
      </c>
      <c r="B99" s="35" t="s">
        <v>149</v>
      </c>
      <c r="C99" s="83" t="s">
        <v>69</v>
      </c>
      <c r="D99" s="36" t="s">
        <v>11</v>
      </c>
      <c r="E99" s="73"/>
      <c r="F99" s="53">
        <v>25</v>
      </c>
      <c r="G99" s="53">
        <v>135</v>
      </c>
      <c r="H99" s="38">
        <f>+$E99*F99</f>
        <v>0</v>
      </c>
      <c r="I99" s="38">
        <f>+$E99*G99</f>
        <v>0</v>
      </c>
      <c r="J99" s="53">
        <v>25</v>
      </c>
      <c r="K99" s="53">
        <v>135</v>
      </c>
      <c r="L99" s="38">
        <f>+$E99*J99</f>
        <v>0</v>
      </c>
      <c r="M99" s="38">
        <f>+$E99*K99</f>
        <v>0</v>
      </c>
      <c r="N99" s="53">
        <v>25</v>
      </c>
      <c r="O99" s="53">
        <v>135</v>
      </c>
      <c r="P99" s="38">
        <f>+$E99*N99</f>
        <v>0</v>
      </c>
      <c r="Q99" s="38">
        <f>+$E99*O99</f>
        <v>0</v>
      </c>
      <c r="R99" s="53">
        <v>25</v>
      </c>
      <c r="S99" s="53">
        <v>135</v>
      </c>
      <c r="T99" s="38">
        <f>+$E99*R99</f>
        <v>0</v>
      </c>
      <c r="U99" s="38">
        <f>+$E99*S99</f>
        <v>0</v>
      </c>
      <c r="V99" s="37">
        <f aca="true" t="shared" si="21" ref="V99:W104">+F99+J99+N99+R99</f>
        <v>100</v>
      </c>
      <c r="W99" s="37">
        <f t="shared" si="21"/>
        <v>540</v>
      </c>
      <c r="X99" s="38">
        <f aca="true" t="shared" si="22" ref="X99:Y105">+H99+L99+P99+T99</f>
        <v>0</v>
      </c>
      <c r="Y99" s="38">
        <f t="shared" si="22"/>
        <v>0</v>
      </c>
      <c r="AA99" s="141"/>
      <c r="AB99" s="140">
        <v>5</v>
      </c>
      <c r="AC99" s="165">
        <v>300</v>
      </c>
      <c r="AE99" s="165">
        <f t="shared" si="19"/>
        <v>25</v>
      </c>
      <c r="AF99" s="165">
        <f t="shared" si="20"/>
        <v>135</v>
      </c>
    </row>
    <row r="100" spans="1:32" ht="38.25">
      <c r="A100" s="29">
        <v>44</v>
      </c>
      <c r="B100" s="35" t="s">
        <v>150</v>
      </c>
      <c r="C100" s="83" t="s">
        <v>2</v>
      </c>
      <c r="D100" s="36" t="s">
        <v>11</v>
      </c>
      <c r="E100" s="73"/>
      <c r="F100" s="37">
        <v>50</v>
      </c>
      <c r="G100" s="37">
        <v>225</v>
      </c>
      <c r="H100" s="38">
        <f>+$E100*F100</f>
        <v>0</v>
      </c>
      <c r="I100" s="38">
        <f>+$E100*G100</f>
        <v>0</v>
      </c>
      <c r="J100" s="37">
        <v>50</v>
      </c>
      <c r="K100" s="37">
        <v>225</v>
      </c>
      <c r="L100" s="38">
        <f>+$E100*J100</f>
        <v>0</v>
      </c>
      <c r="M100" s="38">
        <f>+$E100*K100</f>
        <v>0</v>
      </c>
      <c r="N100" s="37">
        <v>50</v>
      </c>
      <c r="O100" s="37">
        <v>225</v>
      </c>
      <c r="P100" s="38">
        <f>+$E100*N100</f>
        <v>0</v>
      </c>
      <c r="Q100" s="38">
        <f>+$E100*O100</f>
        <v>0</v>
      </c>
      <c r="R100" s="37">
        <v>50</v>
      </c>
      <c r="S100" s="37">
        <v>225</v>
      </c>
      <c r="T100" s="38">
        <f>+$E100*R100</f>
        <v>0</v>
      </c>
      <c r="U100" s="38">
        <f>+$E100*S100</f>
        <v>0</v>
      </c>
      <c r="V100" s="37">
        <f t="shared" si="21"/>
        <v>200</v>
      </c>
      <c r="W100" s="37">
        <f t="shared" si="21"/>
        <v>900</v>
      </c>
      <c r="X100" s="38">
        <f t="shared" si="22"/>
        <v>0</v>
      </c>
      <c r="Y100" s="38">
        <f t="shared" si="22"/>
        <v>0</v>
      </c>
      <c r="AA100" s="141"/>
      <c r="AB100" s="140">
        <v>10</v>
      </c>
      <c r="AC100" s="165">
        <v>500</v>
      </c>
      <c r="AE100" s="165">
        <f t="shared" si="19"/>
        <v>50</v>
      </c>
      <c r="AF100" s="165">
        <f t="shared" si="20"/>
        <v>225</v>
      </c>
    </row>
    <row r="101" spans="1:32" ht="15.75">
      <c r="A101" s="152"/>
      <c r="B101" s="87" t="s">
        <v>21</v>
      </c>
      <c r="C101" s="7" t="s">
        <v>3</v>
      </c>
      <c r="D101" s="101"/>
      <c r="E101" s="73"/>
      <c r="F101" s="37"/>
      <c r="G101" s="37"/>
      <c r="H101" s="38">
        <f>+H102</f>
        <v>0</v>
      </c>
      <c r="I101" s="38">
        <f>+I102</f>
        <v>0</v>
      </c>
      <c r="J101" s="37"/>
      <c r="K101" s="37"/>
      <c r="L101" s="38">
        <f>+L102</f>
        <v>0</v>
      </c>
      <c r="M101" s="38">
        <f>+M102</f>
        <v>0</v>
      </c>
      <c r="N101" s="38"/>
      <c r="O101" s="38"/>
      <c r="P101" s="38">
        <f>+P102</f>
        <v>0</v>
      </c>
      <c r="Q101" s="38">
        <f>+Q102</f>
        <v>0</v>
      </c>
      <c r="R101" s="38"/>
      <c r="S101" s="38"/>
      <c r="T101" s="38">
        <f>+T102</f>
        <v>0</v>
      </c>
      <c r="U101" s="38">
        <f>+U102</f>
        <v>0</v>
      </c>
      <c r="V101" s="37">
        <f t="shared" si="21"/>
        <v>0</v>
      </c>
      <c r="W101" s="37">
        <f t="shared" si="21"/>
        <v>0</v>
      </c>
      <c r="X101" s="38">
        <f t="shared" si="22"/>
        <v>0</v>
      </c>
      <c r="Y101" s="38">
        <f t="shared" si="22"/>
        <v>0</v>
      </c>
      <c r="AB101" s="140"/>
      <c r="AE101" s="165">
        <f t="shared" si="19"/>
        <v>0</v>
      </c>
      <c r="AF101" s="165">
        <f t="shared" si="20"/>
        <v>0</v>
      </c>
    </row>
    <row r="102" spans="1:32" ht="26.25" thickBot="1">
      <c r="A102" s="29">
        <v>45</v>
      </c>
      <c r="B102" s="35" t="s">
        <v>54</v>
      </c>
      <c r="C102" s="83" t="s">
        <v>58</v>
      </c>
      <c r="D102" s="36" t="s">
        <v>17</v>
      </c>
      <c r="E102" s="73"/>
      <c r="F102" s="37">
        <v>25</v>
      </c>
      <c r="G102" s="37">
        <v>135</v>
      </c>
      <c r="H102" s="38">
        <f>+$E102*F102</f>
        <v>0</v>
      </c>
      <c r="I102" s="38">
        <f>+$E102*G102</f>
        <v>0</v>
      </c>
      <c r="J102" s="37">
        <v>25</v>
      </c>
      <c r="K102" s="37">
        <v>135</v>
      </c>
      <c r="L102" s="38">
        <f>+$E102*J102</f>
        <v>0</v>
      </c>
      <c r="M102" s="38">
        <f>+$E102*K102</f>
        <v>0</v>
      </c>
      <c r="N102" s="37">
        <v>25</v>
      </c>
      <c r="O102" s="37">
        <v>135</v>
      </c>
      <c r="P102" s="38">
        <f>+$E102*N102</f>
        <v>0</v>
      </c>
      <c r="Q102" s="38">
        <f>+$E102*O102</f>
        <v>0</v>
      </c>
      <c r="R102" s="37">
        <v>25</v>
      </c>
      <c r="S102" s="37">
        <v>135</v>
      </c>
      <c r="T102" s="38">
        <f>+$E102*R102</f>
        <v>0</v>
      </c>
      <c r="U102" s="38">
        <f>+$E102*S102</f>
        <v>0</v>
      </c>
      <c r="V102" s="37">
        <f t="shared" si="21"/>
        <v>100</v>
      </c>
      <c r="W102" s="37">
        <f t="shared" si="21"/>
        <v>540</v>
      </c>
      <c r="X102" s="38">
        <f t="shared" si="22"/>
        <v>0</v>
      </c>
      <c r="Y102" s="38">
        <f t="shared" si="22"/>
        <v>0</v>
      </c>
      <c r="AA102" s="141"/>
      <c r="AB102" s="140">
        <v>5</v>
      </c>
      <c r="AC102" s="165">
        <v>300</v>
      </c>
      <c r="AE102" s="165">
        <f t="shared" si="19"/>
        <v>25</v>
      </c>
      <c r="AF102" s="165">
        <f t="shared" si="20"/>
        <v>135</v>
      </c>
    </row>
    <row r="103" spans="1:28" ht="42.75" customHeight="1">
      <c r="A103" s="153"/>
      <c r="B103" s="271" t="s">
        <v>77</v>
      </c>
      <c r="C103" s="272"/>
      <c r="D103" s="154"/>
      <c r="E103" s="156"/>
      <c r="F103" s="171"/>
      <c r="G103" s="171"/>
      <c r="H103" s="171">
        <f>+H14+H26+H35+H38+H44+H47+H101</f>
        <v>0</v>
      </c>
      <c r="I103" s="171">
        <f>+I14+I26+I35+I38+I44+I47+I101</f>
        <v>0</v>
      </c>
      <c r="J103" s="171"/>
      <c r="K103" s="171"/>
      <c r="L103" s="171">
        <f>+L14+L26+L35+L38+L44+L47+L101</f>
        <v>0</v>
      </c>
      <c r="M103" s="171">
        <f>+M14+M26+M35+M38+M44+M47+M101</f>
        <v>0</v>
      </c>
      <c r="N103" s="171"/>
      <c r="O103" s="171"/>
      <c r="P103" s="171">
        <f>+P14+P26+P35+P38+P44+P47+P101</f>
        <v>0</v>
      </c>
      <c r="Q103" s="171">
        <f>+Q14+Q26+Q35+Q38+Q44+Q47+Q101</f>
        <v>0</v>
      </c>
      <c r="R103" s="171"/>
      <c r="S103" s="171"/>
      <c r="T103" s="171">
        <f>+T14+T26+T35+T38+T44+T47+T101</f>
        <v>0</v>
      </c>
      <c r="U103" s="171">
        <f>+U14+U26+U35+U38+U44+U47+U101</f>
        <v>0</v>
      </c>
      <c r="V103" s="37">
        <f t="shared" si="21"/>
        <v>0</v>
      </c>
      <c r="W103" s="37">
        <f t="shared" si="21"/>
        <v>0</v>
      </c>
      <c r="X103" s="38">
        <f t="shared" si="22"/>
        <v>0</v>
      </c>
      <c r="Y103" s="38">
        <f t="shared" si="22"/>
        <v>0</v>
      </c>
      <c r="AB103" s="140"/>
    </row>
    <row r="104" spans="1:28" ht="15.75">
      <c r="A104" s="157"/>
      <c r="B104" s="273" t="s">
        <v>107</v>
      </c>
      <c r="C104" s="273"/>
      <c r="D104" s="158"/>
      <c r="E104" s="158"/>
      <c r="F104" s="172"/>
      <c r="G104" s="172"/>
      <c r="H104" s="173">
        <f>+H103*0.19</f>
        <v>0</v>
      </c>
      <c r="I104" s="171">
        <f>+I103*0.19</f>
        <v>0</v>
      </c>
      <c r="J104" s="172"/>
      <c r="K104" s="172"/>
      <c r="L104" s="171">
        <f>+L103*0.19</f>
        <v>0</v>
      </c>
      <c r="M104" s="171">
        <f>+M103*0.19</f>
        <v>0</v>
      </c>
      <c r="N104" s="172"/>
      <c r="O104" s="172"/>
      <c r="P104" s="173">
        <f>+P103*0.19</f>
        <v>0</v>
      </c>
      <c r="Q104" s="173">
        <f>+Q103*0.19</f>
        <v>0</v>
      </c>
      <c r="R104" s="172"/>
      <c r="S104" s="172"/>
      <c r="T104" s="171">
        <f>+T103*0.19</f>
        <v>0</v>
      </c>
      <c r="U104" s="171">
        <f>+U103*0.19</f>
        <v>0</v>
      </c>
      <c r="V104" s="37">
        <f t="shared" si="21"/>
        <v>0</v>
      </c>
      <c r="W104" s="37">
        <f t="shared" si="21"/>
        <v>0</v>
      </c>
      <c r="X104" s="38">
        <f t="shared" si="22"/>
        <v>0</v>
      </c>
      <c r="Y104" s="38">
        <f t="shared" si="22"/>
        <v>0</v>
      </c>
      <c r="AB104" s="140"/>
    </row>
    <row r="105" spans="1:28" ht="15.75">
      <c r="A105" s="157"/>
      <c r="B105" s="273" t="s">
        <v>108</v>
      </c>
      <c r="C105" s="273"/>
      <c r="D105" s="158"/>
      <c r="E105" s="158"/>
      <c r="F105" s="172"/>
      <c r="G105" s="172"/>
      <c r="H105" s="173">
        <f>+H103+H104</f>
        <v>0</v>
      </c>
      <c r="I105" s="171">
        <f>+I103+I104</f>
        <v>0</v>
      </c>
      <c r="J105" s="172"/>
      <c r="K105" s="172"/>
      <c r="L105" s="171">
        <f>+L103+L104</f>
        <v>0</v>
      </c>
      <c r="M105" s="171">
        <f>+M103+M104</f>
        <v>0</v>
      </c>
      <c r="N105" s="172"/>
      <c r="O105" s="172"/>
      <c r="P105" s="173">
        <f>+P103+P104</f>
        <v>0</v>
      </c>
      <c r="Q105" s="173">
        <f>+Q103+Q104</f>
        <v>0</v>
      </c>
      <c r="R105" s="172"/>
      <c r="S105" s="172"/>
      <c r="T105" s="171">
        <f>+T103+T104</f>
        <v>0</v>
      </c>
      <c r="U105" s="171">
        <f>+U103+U104</f>
        <v>0</v>
      </c>
      <c r="V105" s="172"/>
      <c r="W105" s="172"/>
      <c r="X105" s="38">
        <f t="shared" si="22"/>
        <v>0</v>
      </c>
      <c r="Y105" s="38">
        <f t="shared" si="22"/>
        <v>0</v>
      </c>
      <c r="AB105" s="140"/>
    </row>
    <row r="106" spans="1:28" ht="12.75">
      <c r="A106" s="20"/>
      <c r="B106" s="10"/>
      <c r="C106" s="128"/>
      <c r="D106" s="17"/>
      <c r="E106" s="17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AB106" s="140"/>
    </row>
    <row r="107" spans="1:25" ht="12.75">
      <c r="A107" s="162"/>
      <c r="B107" s="27"/>
      <c r="C107" s="128"/>
      <c r="D107" s="128"/>
      <c r="E107" s="128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</row>
    <row r="108" spans="1:25" ht="12.75">
      <c r="A108" s="20"/>
      <c r="B108" s="10"/>
      <c r="C108" s="128"/>
      <c r="D108" s="17"/>
      <c r="E108" s="17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</row>
    <row r="109" spans="3:17" ht="12.75">
      <c r="C109" s="162"/>
      <c r="D109" s="268"/>
      <c r="E109" s="268"/>
      <c r="F109" s="268"/>
      <c r="G109" s="268"/>
      <c r="H109" s="129"/>
      <c r="K109" s="163"/>
      <c r="L109" s="129"/>
      <c r="M109" s="130"/>
      <c r="N109" s="129"/>
      <c r="O109" s="164"/>
      <c r="P109" s="163"/>
      <c r="Q109" s="130"/>
    </row>
    <row r="110" spans="3:17" ht="12.75">
      <c r="C110" s="162"/>
      <c r="D110" s="268"/>
      <c r="E110" s="268"/>
      <c r="F110" s="268"/>
      <c r="G110" s="268"/>
      <c r="H110" s="129"/>
      <c r="K110" s="163"/>
      <c r="L110" s="129"/>
      <c r="M110" s="130"/>
      <c r="N110" s="129"/>
      <c r="O110" s="164"/>
      <c r="P110" s="163"/>
      <c r="Q110" s="130"/>
    </row>
    <row r="111" spans="23:32" ht="15.75">
      <c r="W111" s="164"/>
      <c r="X111" s="250"/>
      <c r="Y111" s="250"/>
      <c r="AD111" s="128"/>
      <c r="AE111" s="38">
        <v>764276.8200000001</v>
      </c>
      <c r="AF111" s="38">
        <v>40174575.7</v>
      </c>
    </row>
    <row r="112" spans="23:32" ht="15.75">
      <c r="W112" s="164"/>
      <c r="X112" s="250"/>
      <c r="Y112" s="250"/>
      <c r="AD112" s="128"/>
      <c r="AE112" s="38">
        <v>145212.5958</v>
      </c>
      <c r="AF112" s="38">
        <v>7633169.383000001</v>
      </c>
    </row>
    <row r="113" spans="23:32" ht="15.75">
      <c r="W113" s="164"/>
      <c r="X113" s="250"/>
      <c r="Y113" s="250"/>
      <c r="AD113" s="128"/>
      <c r="AE113" s="38">
        <v>909489.4158000001</v>
      </c>
      <c r="AF113" s="38">
        <v>47807745.083000004</v>
      </c>
    </row>
    <row r="114" spans="23:32" ht="12.75">
      <c r="W114" s="164"/>
      <c r="X114" s="164"/>
      <c r="Y114" s="164"/>
      <c r="AD114" s="128"/>
      <c r="AE114" s="128"/>
      <c r="AF114" s="128"/>
    </row>
    <row r="115" spans="23:32" ht="12.75">
      <c r="W115" s="164"/>
      <c r="X115" s="163"/>
      <c r="Y115" s="163"/>
      <c r="AD115" s="128"/>
      <c r="AE115" s="174"/>
      <c r="AF115" s="174"/>
    </row>
    <row r="116" spans="23:32" ht="12.75">
      <c r="W116" s="164"/>
      <c r="X116" s="164"/>
      <c r="Y116" s="164"/>
      <c r="AD116" s="128"/>
      <c r="AE116" s="128"/>
      <c r="AF116" s="128"/>
    </row>
    <row r="117" spans="23:32" ht="12.75">
      <c r="W117" s="164"/>
      <c r="X117" s="164"/>
      <c r="Y117" s="164"/>
      <c r="AD117" s="128"/>
      <c r="AE117" s="128"/>
      <c r="AF117" s="128"/>
    </row>
    <row r="118" spans="23:32" ht="12.75">
      <c r="W118" s="164"/>
      <c r="X118" s="251"/>
      <c r="Y118" s="251"/>
      <c r="AD118" s="128"/>
      <c r="AE118" s="240">
        <f>+AE103/AE111</f>
        <v>0</v>
      </c>
      <c r="AF118" s="240">
        <f>+AF103/AF111</f>
        <v>0</v>
      </c>
    </row>
  </sheetData>
  <sheetProtection/>
  <mergeCells count="26">
    <mergeCell ref="D109:G109"/>
    <mergeCell ref="D110:G110"/>
    <mergeCell ref="B105:C105"/>
    <mergeCell ref="V8:Y8"/>
    <mergeCell ref="F9:G9"/>
    <mergeCell ref="H9:I9"/>
    <mergeCell ref="J9:K9"/>
    <mergeCell ref="L9:M9"/>
    <mergeCell ref="N9:O9"/>
    <mergeCell ref="V9:W9"/>
    <mergeCell ref="B103:C103"/>
    <mergeCell ref="B104:C104"/>
    <mergeCell ref="R8:U8"/>
    <mergeCell ref="P9:Q9"/>
    <mergeCell ref="R9:S9"/>
    <mergeCell ref="T9:U9"/>
    <mergeCell ref="A6:Y6"/>
    <mergeCell ref="A8:A10"/>
    <mergeCell ref="B8:B10"/>
    <mergeCell ref="C8:C10"/>
    <mergeCell ref="D8:D10"/>
    <mergeCell ref="E8:E10"/>
    <mergeCell ref="J8:M8"/>
    <mergeCell ref="N8:Q8"/>
    <mergeCell ref="X9:Y9"/>
    <mergeCell ref="F8:I8"/>
  </mergeCells>
  <printOptions horizontalCentered="1"/>
  <pageMargins left="0" right="0" top="0" bottom="0" header="0.31496062992125984" footer="0.31496062992125984"/>
  <pageSetup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F114"/>
  <sheetViews>
    <sheetView zoomScalePageLayoutView="0" workbookViewId="0" topLeftCell="A97">
      <selection activeCell="C114" sqref="C114"/>
    </sheetView>
  </sheetViews>
  <sheetFormatPr defaultColWidth="9.140625" defaultRowHeight="12.75"/>
  <cols>
    <col min="1" max="1" width="9.140625" style="165" customWidth="1"/>
    <col min="2" max="2" width="10.421875" style="165" customWidth="1"/>
    <col min="3" max="3" width="67.421875" style="165" customWidth="1"/>
    <col min="4" max="4" width="7.7109375" style="165" bestFit="1" customWidth="1"/>
    <col min="5" max="5" width="9.140625" style="165" customWidth="1"/>
    <col min="6" max="7" width="9.140625" style="180" customWidth="1"/>
    <col min="8" max="8" width="12.28125" style="165" bestFit="1" customWidth="1"/>
    <col min="9" max="9" width="12.7109375" style="165" bestFit="1" customWidth="1"/>
    <col min="10" max="11" width="9.140625" style="180" customWidth="1"/>
    <col min="12" max="12" width="12.28125" style="165" bestFit="1" customWidth="1"/>
    <col min="13" max="13" width="15.57421875" style="165" customWidth="1"/>
    <col min="14" max="15" width="9.140625" style="180" customWidth="1"/>
    <col min="16" max="16" width="12.28125" style="165" bestFit="1" customWidth="1"/>
    <col min="17" max="17" width="13.00390625" style="165" customWidth="1"/>
    <col min="18" max="18" width="9.140625" style="180" bestFit="1" customWidth="1"/>
    <col min="19" max="19" width="9.140625" style="180" customWidth="1"/>
    <col min="20" max="20" width="12.28125" style="165" bestFit="1" customWidth="1"/>
    <col min="21" max="21" width="15.7109375" style="165" customWidth="1"/>
    <col min="22" max="23" width="9.140625" style="165" customWidth="1"/>
    <col min="24" max="24" width="12.28125" style="165" bestFit="1" customWidth="1"/>
    <col min="25" max="25" width="12.7109375" style="165" bestFit="1" customWidth="1"/>
    <col min="26" max="26" width="9.140625" style="165" customWidth="1"/>
    <col min="27" max="27" width="9.140625" style="17" customWidth="1"/>
    <col min="28" max="28" width="0" style="17" hidden="1" customWidth="1"/>
    <col min="29" max="29" width="0" style="165" hidden="1" customWidth="1"/>
    <col min="30" max="30" width="11.7109375" style="165" hidden="1" customWidth="1"/>
    <col min="31" max="31" width="12.7109375" style="165" hidden="1" customWidth="1"/>
    <col min="32" max="32" width="0" style="165" hidden="1" customWidth="1"/>
    <col min="33" max="16384" width="9.140625" style="165" customWidth="1"/>
  </cols>
  <sheetData>
    <row r="1" spans="1:28" ht="15.75">
      <c r="A1" s="121" t="s">
        <v>112</v>
      </c>
      <c r="B1" s="23"/>
      <c r="C1" s="122"/>
      <c r="D1" s="122"/>
      <c r="E1" s="122"/>
      <c r="F1" s="123"/>
      <c r="G1" s="123"/>
      <c r="H1" s="124"/>
      <c r="I1" s="124"/>
      <c r="J1" s="123"/>
      <c r="K1" s="123"/>
      <c r="L1" s="124"/>
      <c r="M1" s="124"/>
      <c r="N1" s="123"/>
      <c r="O1" s="123"/>
      <c r="P1" s="124"/>
      <c r="Q1" s="124"/>
      <c r="R1" s="123"/>
      <c r="S1" s="123"/>
      <c r="T1" s="124"/>
      <c r="U1" s="124"/>
      <c r="V1" s="124"/>
      <c r="W1" s="124"/>
      <c r="X1" s="124"/>
      <c r="Y1" s="124"/>
      <c r="AA1" s="122"/>
      <c r="AB1" s="122"/>
    </row>
    <row r="2" spans="1:28" ht="15.75">
      <c r="A2" s="121" t="s">
        <v>247</v>
      </c>
      <c r="B2" s="23"/>
      <c r="C2" s="122"/>
      <c r="D2" s="122"/>
      <c r="E2" s="122"/>
      <c r="F2" s="123"/>
      <c r="G2" s="123"/>
      <c r="H2" s="124"/>
      <c r="I2" s="124"/>
      <c r="J2" s="123"/>
      <c r="K2" s="123"/>
      <c r="L2" s="124"/>
      <c r="M2" s="124"/>
      <c r="N2" s="123"/>
      <c r="O2" s="123"/>
      <c r="P2" s="124"/>
      <c r="Q2" s="124"/>
      <c r="R2" s="123"/>
      <c r="S2" s="123"/>
      <c r="T2" s="124"/>
      <c r="U2" s="124"/>
      <c r="V2" s="124"/>
      <c r="W2" s="124"/>
      <c r="X2" s="124"/>
      <c r="Y2" s="124"/>
      <c r="AA2" s="122"/>
      <c r="AB2" s="122"/>
    </row>
    <row r="3" spans="1:28" ht="15.75">
      <c r="A3" s="121"/>
      <c r="B3" s="23"/>
      <c r="C3" s="122"/>
      <c r="D3" s="122"/>
      <c r="E3" s="125"/>
      <c r="F3" s="123"/>
      <c r="G3" s="123"/>
      <c r="H3" s="124"/>
      <c r="I3" s="124"/>
      <c r="J3" s="123"/>
      <c r="K3" s="123"/>
      <c r="L3" s="124"/>
      <c r="M3" s="124"/>
      <c r="N3" s="123"/>
      <c r="O3" s="123"/>
      <c r="P3" s="124"/>
      <c r="Q3" s="124"/>
      <c r="R3" s="123"/>
      <c r="S3" s="123"/>
      <c r="T3" s="124"/>
      <c r="U3" s="124"/>
      <c r="V3" s="124"/>
      <c r="W3" s="124"/>
      <c r="X3" s="126" t="s">
        <v>78</v>
      </c>
      <c r="Y3" s="124"/>
      <c r="AA3" s="122"/>
      <c r="AB3" s="122"/>
    </row>
    <row r="4" spans="1:5" ht="15">
      <c r="A4" s="127"/>
      <c r="D4" s="125"/>
      <c r="E4" s="125"/>
    </row>
    <row r="6" spans="1:25" ht="18">
      <c r="A6" s="259" t="s">
        <v>242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</row>
    <row r="8" spans="1:25" ht="12.75">
      <c r="A8" s="260" t="s">
        <v>0</v>
      </c>
      <c r="B8" s="260" t="s">
        <v>4</v>
      </c>
      <c r="C8" s="260" t="s">
        <v>22</v>
      </c>
      <c r="D8" s="262" t="s">
        <v>5</v>
      </c>
      <c r="E8" s="260" t="s">
        <v>94</v>
      </c>
      <c r="F8" s="260" t="s">
        <v>243</v>
      </c>
      <c r="G8" s="260"/>
      <c r="H8" s="260"/>
      <c r="I8" s="260"/>
      <c r="J8" s="260" t="s">
        <v>244</v>
      </c>
      <c r="K8" s="260"/>
      <c r="L8" s="260"/>
      <c r="M8" s="260"/>
      <c r="N8" s="260" t="s">
        <v>245</v>
      </c>
      <c r="O8" s="260"/>
      <c r="P8" s="260"/>
      <c r="Q8" s="260"/>
      <c r="R8" s="260" t="s">
        <v>248</v>
      </c>
      <c r="S8" s="260"/>
      <c r="T8" s="260"/>
      <c r="U8" s="260"/>
      <c r="V8" s="260" t="s">
        <v>251</v>
      </c>
      <c r="W8" s="260"/>
      <c r="X8" s="260"/>
      <c r="Y8" s="260"/>
    </row>
    <row r="9" spans="1:25" ht="12.75">
      <c r="A9" s="260"/>
      <c r="B9" s="260"/>
      <c r="C9" s="260"/>
      <c r="D9" s="263"/>
      <c r="E9" s="260"/>
      <c r="F9" s="261" t="s">
        <v>91</v>
      </c>
      <c r="G9" s="261"/>
      <c r="H9" s="260" t="s">
        <v>109</v>
      </c>
      <c r="I9" s="260"/>
      <c r="J9" s="261" t="s">
        <v>91</v>
      </c>
      <c r="K9" s="261"/>
      <c r="L9" s="260" t="s">
        <v>109</v>
      </c>
      <c r="M9" s="260"/>
      <c r="N9" s="261" t="s">
        <v>91</v>
      </c>
      <c r="O9" s="261"/>
      <c r="P9" s="260" t="s">
        <v>109</v>
      </c>
      <c r="Q9" s="260"/>
      <c r="R9" s="261" t="s">
        <v>91</v>
      </c>
      <c r="S9" s="261"/>
      <c r="T9" s="260" t="s">
        <v>110</v>
      </c>
      <c r="U9" s="260"/>
      <c r="V9" s="265" t="s">
        <v>91</v>
      </c>
      <c r="W9" s="265"/>
      <c r="X9" s="260" t="s">
        <v>110</v>
      </c>
      <c r="Y9" s="260"/>
    </row>
    <row r="10" spans="1:25" ht="12.75">
      <c r="A10" s="260"/>
      <c r="B10" s="260"/>
      <c r="C10" s="260"/>
      <c r="D10" s="264"/>
      <c r="E10" s="260"/>
      <c r="F10" s="57" t="s">
        <v>92</v>
      </c>
      <c r="G10" s="57" t="s">
        <v>93</v>
      </c>
      <c r="H10" s="14" t="s">
        <v>92</v>
      </c>
      <c r="I10" s="14" t="s">
        <v>93</v>
      </c>
      <c r="J10" s="57" t="s">
        <v>92</v>
      </c>
      <c r="K10" s="57" t="s">
        <v>93</v>
      </c>
      <c r="L10" s="14" t="s">
        <v>92</v>
      </c>
      <c r="M10" s="14" t="s">
        <v>93</v>
      </c>
      <c r="N10" s="57" t="s">
        <v>92</v>
      </c>
      <c r="O10" s="57" t="s">
        <v>93</v>
      </c>
      <c r="P10" s="14" t="s">
        <v>92</v>
      </c>
      <c r="Q10" s="14" t="s">
        <v>93</v>
      </c>
      <c r="R10" s="57" t="s">
        <v>92</v>
      </c>
      <c r="S10" s="57" t="s">
        <v>93</v>
      </c>
      <c r="T10" s="14" t="s">
        <v>92</v>
      </c>
      <c r="U10" s="14" t="s">
        <v>93</v>
      </c>
      <c r="V10" s="14" t="s">
        <v>92</v>
      </c>
      <c r="W10" s="14" t="s">
        <v>93</v>
      </c>
      <c r="X10" s="14" t="s">
        <v>92</v>
      </c>
      <c r="Y10" s="14" t="s">
        <v>93</v>
      </c>
    </row>
    <row r="11" spans="1:28" ht="22.5">
      <c r="A11" s="18">
        <v>0</v>
      </c>
      <c r="B11" s="19">
        <v>1</v>
      </c>
      <c r="C11" s="19">
        <v>2</v>
      </c>
      <c r="D11" s="19">
        <v>3</v>
      </c>
      <c r="E11" s="19">
        <v>4</v>
      </c>
      <c r="F11" s="57">
        <v>5</v>
      </c>
      <c r="G11" s="57">
        <v>6</v>
      </c>
      <c r="H11" s="14" t="s">
        <v>95</v>
      </c>
      <c r="I11" s="14" t="s">
        <v>96</v>
      </c>
      <c r="J11" s="57">
        <v>9</v>
      </c>
      <c r="K11" s="57">
        <v>10</v>
      </c>
      <c r="L11" s="14" t="s">
        <v>97</v>
      </c>
      <c r="M11" s="14" t="s">
        <v>98</v>
      </c>
      <c r="N11" s="57">
        <v>13</v>
      </c>
      <c r="O11" s="57">
        <v>14</v>
      </c>
      <c r="P11" s="14" t="s">
        <v>99</v>
      </c>
      <c r="Q11" s="14" t="s">
        <v>100</v>
      </c>
      <c r="R11" s="57">
        <v>17</v>
      </c>
      <c r="S11" s="57">
        <v>18</v>
      </c>
      <c r="T11" s="14" t="s">
        <v>101</v>
      </c>
      <c r="U11" s="14" t="s">
        <v>102</v>
      </c>
      <c r="V11" s="14" t="s">
        <v>103</v>
      </c>
      <c r="W11" s="14" t="s">
        <v>104</v>
      </c>
      <c r="X11" s="14" t="s">
        <v>105</v>
      </c>
      <c r="Y11" s="14" t="s">
        <v>106</v>
      </c>
      <c r="AA11" s="20"/>
      <c r="AB11" s="20"/>
    </row>
    <row r="12" spans="1:25" ht="12.75">
      <c r="A12" s="131"/>
      <c r="B12" s="7">
        <v>101</v>
      </c>
      <c r="C12" s="132" t="s">
        <v>6</v>
      </c>
      <c r="D12" s="132"/>
      <c r="E12" s="132"/>
      <c r="F12" s="181"/>
      <c r="G12" s="181"/>
      <c r="H12" s="182"/>
      <c r="I12" s="182"/>
      <c r="J12" s="181"/>
      <c r="K12" s="181"/>
      <c r="L12" s="182"/>
      <c r="M12" s="182"/>
      <c r="N12" s="181"/>
      <c r="O12" s="181"/>
      <c r="P12" s="182"/>
      <c r="Q12" s="182"/>
      <c r="R12" s="181"/>
      <c r="S12" s="181"/>
      <c r="T12" s="182"/>
      <c r="U12" s="182"/>
      <c r="V12" s="182"/>
      <c r="W12" s="182"/>
      <c r="X12" s="182"/>
      <c r="Y12" s="182"/>
    </row>
    <row r="13" spans="1:25" ht="12.75">
      <c r="A13" s="131"/>
      <c r="B13" s="8" t="s">
        <v>7</v>
      </c>
      <c r="C13" s="167" t="s">
        <v>8</v>
      </c>
      <c r="D13" s="136"/>
      <c r="E13" s="136"/>
      <c r="F13" s="183"/>
      <c r="G13" s="183"/>
      <c r="H13" s="44"/>
      <c r="I13" s="44"/>
      <c r="J13" s="183"/>
      <c r="K13" s="183"/>
      <c r="L13" s="44"/>
      <c r="M13" s="44"/>
      <c r="N13" s="183"/>
      <c r="O13" s="183"/>
      <c r="P13" s="44"/>
      <c r="Q13" s="44"/>
      <c r="R13" s="183"/>
      <c r="S13" s="183"/>
      <c r="T13" s="44"/>
      <c r="U13" s="44"/>
      <c r="V13" s="184"/>
      <c r="W13" s="184"/>
      <c r="X13" s="44"/>
      <c r="Y13" s="44"/>
    </row>
    <row r="14" spans="1:28" ht="12.75">
      <c r="A14" s="131"/>
      <c r="B14" s="7" t="s">
        <v>9</v>
      </c>
      <c r="C14" s="132" t="s">
        <v>10</v>
      </c>
      <c r="D14" s="132"/>
      <c r="E14" s="132"/>
      <c r="F14" s="185"/>
      <c r="G14" s="185"/>
      <c r="H14" s="110">
        <f>SUM(H15:H25)</f>
        <v>0</v>
      </c>
      <c r="I14" s="110">
        <f>SUM(I15:I25)</f>
        <v>0</v>
      </c>
      <c r="J14" s="185"/>
      <c r="K14" s="185"/>
      <c r="L14" s="44">
        <f>SUM(L15:L25)</f>
        <v>0</v>
      </c>
      <c r="M14" s="44">
        <f>SUM(M15:M25)</f>
        <v>0</v>
      </c>
      <c r="N14" s="185"/>
      <c r="O14" s="185"/>
      <c r="P14" s="44">
        <f>SUM(P15:P25)</f>
        <v>0</v>
      </c>
      <c r="Q14" s="44">
        <f>SUM(Q15:Q25)</f>
        <v>0</v>
      </c>
      <c r="R14" s="185"/>
      <c r="S14" s="185"/>
      <c r="T14" s="44">
        <f>SUM(T15:T25)</f>
        <v>0</v>
      </c>
      <c r="U14" s="44">
        <f>SUM(U15:U25)</f>
        <v>0</v>
      </c>
      <c r="V14" s="186"/>
      <c r="W14" s="186"/>
      <c r="X14" s="44">
        <f aca="true" t="shared" si="0" ref="X14:Y48">+H14+L14+P14+T14</f>
        <v>0</v>
      </c>
      <c r="Y14" s="44">
        <f t="shared" si="0"/>
        <v>0</v>
      </c>
      <c r="AA14" s="139"/>
      <c r="AB14" s="139"/>
    </row>
    <row r="15" spans="1:32" ht="25.5">
      <c r="A15" s="29">
        <v>1</v>
      </c>
      <c r="B15" s="35" t="s">
        <v>26</v>
      </c>
      <c r="C15" s="83" t="s">
        <v>217</v>
      </c>
      <c r="D15" s="36" t="s">
        <v>11</v>
      </c>
      <c r="E15" s="73"/>
      <c r="F15" s="39">
        <v>10000</v>
      </c>
      <c r="G15" s="39">
        <v>36000</v>
      </c>
      <c r="H15" s="30">
        <f aca="true" t="shared" si="1" ref="H15:I25">+$E15*F15</f>
        <v>0</v>
      </c>
      <c r="I15" s="30">
        <f t="shared" si="1"/>
        <v>0</v>
      </c>
      <c r="J15" s="39">
        <v>10000</v>
      </c>
      <c r="K15" s="39">
        <v>36000</v>
      </c>
      <c r="L15" s="72">
        <f aca="true" t="shared" si="2" ref="L15:M25">+$E15*J15</f>
        <v>0</v>
      </c>
      <c r="M15" s="72">
        <f t="shared" si="2"/>
        <v>0</v>
      </c>
      <c r="N15" s="39">
        <v>10000</v>
      </c>
      <c r="O15" s="39">
        <v>36000</v>
      </c>
      <c r="P15" s="72">
        <f aca="true" t="shared" si="3" ref="P15:Q25">+$E15*N15</f>
        <v>0</v>
      </c>
      <c r="Q15" s="72">
        <f t="shared" si="3"/>
        <v>0</v>
      </c>
      <c r="R15" s="39">
        <v>10000</v>
      </c>
      <c r="S15" s="39">
        <v>36000</v>
      </c>
      <c r="T15" s="72">
        <f aca="true" t="shared" si="4" ref="T15:U25">+$E15*R15</f>
        <v>0</v>
      </c>
      <c r="U15" s="72">
        <f t="shared" si="4"/>
        <v>0</v>
      </c>
      <c r="V15" s="39">
        <f aca="true" t="shared" si="5" ref="V15:V25">+F15+J15+N15+R15</f>
        <v>40000</v>
      </c>
      <c r="W15" s="39">
        <f aca="true" t="shared" si="6" ref="W15:W25">+G15+K15+O15+S15</f>
        <v>144000</v>
      </c>
      <c r="X15" s="44">
        <f t="shared" si="0"/>
        <v>0</v>
      </c>
      <c r="Y15" s="44">
        <f t="shared" si="0"/>
        <v>0</v>
      </c>
      <c r="AA15" s="141"/>
      <c r="AB15" s="39">
        <v>2000</v>
      </c>
      <c r="AC15" s="39">
        <v>80000</v>
      </c>
      <c r="AE15" s="180">
        <f>+AB15*5</f>
        <v>10000</v>
      </c>
      <c r="AF15" s="180">
        <f>+AC15*0.45</f>
        <v>36000</v>
      </c>
    </row>
    <row r="16" spans="1:32" ht="25.5">
      <c r="A16" s="29">
        <v>2</v>
      </c>
      <c r="B16" s="35" t="s">
        <v>27</v>
      </c>
      <c r="C16" s="83" t="s">
        <v>216</v>
      </c>
      <c r="D16" s="36" t="s">
        <v>11</v>
      </c>
      <c r="E16" s="73"/>
      <c r="F16" s="39">
        <v>12000</v>
      </c>
      <c r="G16" s="39">
        <v>28350</v>
      </c>
      <c r="H16" s="30">
        <f t="shared" si="1"/>
        <v>0</v>
      </c>
      <c r="I16" s="30">
        <f t="shared" si="1"/>
        <v>0</v>
      </c>
      <c r="J16" s="39">
        <v>12000</v>
      </c>
      <c r="K16" s="39">
        <v>28350</v>
      </c>
      <c r="L16" s="40">
        <f t="shared" si="2"/>
        <v>0</v>
      </c>
      <c r="M16" s="40">
        <f t="shared" si="2"/>
        <v>0</v>
      </c>
      <c r="N16" s="39">
        <v>12000</v>
      </c>
      <c r="O16" s="39">
        <v>28350</v>
      </c>
      <c r="P16" s="40">
        <f t="shared" si="3"/>
        <v>0</v>
      </c>
      <c r="Q16" s="40">
        <f t="shared" si="3"/>
        <v>0</v>
      </c>
      <c r="R16" s="39">
        <v>12000</v>
      </c>
      <c r="S16" s="39">
        <v>28350</v>
      </c>
      <c r="T16" s="40">
        <f t="shared" si="4"/>
        <v>0</v>
      </c>
      <c r="U16" s="40">
        <f t="shared" si="4"/>
        <v>0</v>
      </c>
      <c r="V16" s="39">
        <f t="shared" si="5"/>
        <v>48000</v>
      </c>
      <c r="W16" s="39">
        <f t="shared" si="6"/>
        <v>113400</v>
      </c>
      <c r="X16" s="44">
        <f t="shared" si="0"/>
        <v>0</v>
      </c>
      <c r="Y16" s="44">
        <f t="shared" si="0"/>
        <v>0</v>
      </c>
      <c r="AA16" s="141"/>
      <c r="AB16" s="39">
        <v>2400</v>
      </c>
      <c r="AC16" s="39">
        <v>63000</v>
      </c>
      <c r="AE16" s="180">
        <f aca="true" t="shared" si="7" ref="AE16:AE79">+AB16*5</f>
        <v>12000</v>
      </c>
      <c r="AF16" s="180">
        <f aca="true" t="shared" si="8" ref="AF16:AF79">+AC16*0.45</f>
        <v>28350</v>
      </c>
    </row>
    <row r="17" spans="1:32" ht="25.5">
      <c r="A17" s="29">
        <v>3</v>
      </c>
      <c r="B17" s="35" t="s">
        <v>28</v>
      </c>
      <c r="C17" s="83" t="s">
        <v>215</v>
      </c>
      <c r="D17" s="36" t="s">
        <v>11</v>
      </c>
      <c r="E17" s="73"/>
      <c r="F17" s="39">
        <v>3000</v>
      </c>
      <c r="G17" s="39">
        <v>6750</v>
      </c>
      <c r="H17" s="30">
        <f t="shared" si="1"/>
        <v>0</v>
      </c>
      <c r="I17" s="30">
        <f t="shared" si="1"/>
        <v>0</v>
      </c>
      <c r="J17" s="39">
        <v>3000</v>
      </c>
      <c r="K17" s="39">
        <v>6750</v>
      </c>
      <c r="L17" s="40">
        <f t="shared" si="2"/>
        <v>0</v>
      </c>
      <c r="M17" s="40">
        <f t="shared" si="2"/>
        <v>0</v>
      </c>
      <c r="N17" s="39">
        <v>3000</v>
      </c>
      <c r="O17" s="39">
        <v>6750</v>
      </c>
      <c r="P17" s="40">
        <f t="shared" si="3"/>
        <v>0</v>
      </c>
      <c r="Q17" s="40">
        <f t="shared" si="3"/>
        <v>0</v>
      </c>
      <c r="R17" s="39">
        <v>3000</v>
      </c>
      <c r="S17" s="39">
        <v>6750</v>
      </c>
      <c r="T17" s="40">
        <f t="shared" si="4"/>
        <v>0</v>
      </c>
      <c r="U17" s="40">
        <f t="shared" si="4"/>
        <v>0</v>
      </c>
      <c r="V17" s="39">
        <f t="shared" si="5"/>
        <v>12000</v>
      </c>
      <c r="W17" s="39">
        <f t="shared" si="6"/>
        <v>27000</v>
      </c>
      <c r="X17" s="44">
        <f t="shared" si="0"/>
        <v>0</v>
      </c>
      <c r="Y17" s="44">
        <f t="shared" si="0"/>
        <v>0</v>
      </c>
      <c r="AA17" s="141"/>
      <c r="AB17" s="39">
        <v>600</v>
      </c>
      <c r="AC17" s="39">
        <v>15000</v>
      </c>
      <c r="AE17" s="180">
        <f t="shared" si="7"/>
        <v>3000</v>
      </c>
      <c r="AF17" s="180">
        <f t="shared" si="8"/>
        <v>6750</v>
      </c>
    </row>
    <row r="18" spans="1:32" ht="23.25" customHeight="1">
      <c r="A18" s="29">
        <v>4</v>
      </c>
      <c r="B18" s="35" t="s">
        <v>121</v>
      </c>
      <c r="C18" s="83" t="s">
        <v>221</v>
      </c>
      <c r="D18" s="36" t="s">
        <v>11</v>
      </c>
      <c r="E18" s="73"/>
      <c r="F18" s="39">
        <v>0</v>
      </c>
      <c r="G18" s="39">
        <v>0</v>
      </c>
      <c r="H18" s="30">
        <f t="shared" si="1"/>
        <v>0</v>
      </c>
      <c r="I18" s="30">
        <f t="shared" si="1"/>
        <v>0</v>
      </c>
      <c r="J18" s="39">
        <v>0</v>
      </c>
      <c r="K18" s="39">
        <v>0</v>
      </c>
      <c r="L18" s="40">
        <f t="shared" si="2"/>
        <v>0</v>
      </c>
      <c r="M18" s="40">
        <f t="shared" si="2"/>
        <v>0</v>
      </c>
      <c r="N18" s="39">
        <v>0</v>
      </c>
      <c r="O18" s="39">
        <v>0</v>
      </c>
      <c r="P18" s="40">
        <f t="shared" si="3"/>
        <v>0</v>
      </c>
      <c r="Q18" s="40">
        <f t="shared" si="3"/>
        <v>0</v>
      </c>
      <c r="R18" s="39">
        <v>0</v>
      </c>
      <c r="S18" s="39">
        <v>0</v>
      </c>
      <c r="T18" s="40">
        <f t="shared" si="4"/>
        <v>0</v>
      </c>
      <c r="U18" s="40">
        <f t="shared" si="4"/>
        <v>0</v>
      </c>
      <c r="V18" s="39">
        <v>0</v>
      </c>
      <c r="W18" s="39">
        <v>0</v>
      </c>
      <c r="X18" s="44">
        <f t="shared" si="0"/>
        <v>0</v>
      </c>
      <c r="Y18" s="44">
        <f t="shared" si="0"/>
        <v>0</v>
      </c>
      <c r="AA18" s="141"/>
      <c r="AB18" s="39">
        <v>0</v>
      </c>
      <c r="AC18" s="39">
        <v>0</v>
      </c>
      <c r="AE18" s="180">
        <f t="shared" si="7"/>
        <v>0</v>
      </c>
      <c r="AF18" s="180">
        <f t="shared" si="8"/>
        <v>0</v>
      </c>
    </row>
    <row r="19" spans="1:32" ht="12.75">
      <c r="A19" s="29">
        <v>5</v>
      </c>
      <c r="B19" s="35" t="s">
        <v>30</v>
      </c>
      <c r="C19" s="83" t="s">
        <v>56</v>
      </c>
      <c r="D19" s="36" t="s">
        <v>11</v>
      </c>
      <c r="E19" s="73"/>
      <c r="F19" s="39">
        <v>2000</v>
      </c>
      <c r="G19" s="39">
        <v>4500</v>
      </c>
      <c r="H19" s="30">
        <f t="shared" si="1"/>
        <v>0</v>
      </c>
      <c r="I19" s="30">
        <f t="shared" si="1"/>
        <v>0</v>
      </c>
      <c r="J19" s="39">
        <v>2000</v>
      </c>
      <c r="K19" s="39">
        <v>4500</v>
      </c>
      <c r="L19" s="40">
        <f t="shared" si="2"/>
        <v>0</v>
      </c>
      <c r="M19" s="40">
        <f t="shared" si="2"/>
        <v>0</v>
      </c>
      <c r="N19" s="39">
        <v>2000</v>
      </c>
      <c r="O19" s="39">
        <v>4500</v>
      </c>
      <c r="P19" s="40">
        <f t="shared" si="3"/>
        <v>0</v>
      </c>
      <c r="Q19" s="40">
        <f t="shared" si="3"/>
        <v>0</v>
      </c>
      <c r="R19" s="39">
        <v>2000</v>
      </c>
      <c r="S19" s="39">
        <v>4500</v>
      </c>
      <c r="T19" s="40">
        <f t="shared" si="4"/>
        <v>0</v>
      </c>
      <c r="U19" s="40">
        <f t="shared" si="4"/>
        <v>0</v>
      </c>
      <c r="V19" s="39">
        <f t="shared" si="5"/>
        <v>8000</v>
      </c>
      <c r="W19" s="39">
        <f t="shared" si="6"/>
        <v>18000</v>
      </c>
      <c r="X19" s="44">
        <f t="shared" si="0"/>
        <v>0</v>
      </c>
      <c r="Y19" s="44">
        <f t="shared" si="0"/>
        <v>0</v>
      </c>
      <c r="AA19" s="141"/>
      <c r="AB19" s="39">
        <v>400</v>
      </c>
      <c r="AC19" s="39">
        <v>10000</v>
      </c>
      <c r="AE19" s="180">
        <f t="shared" si="7"/>
        <v>2000</v>
      </c>
      <c r="AF19" s="180">
        <f t="shared" si="8"/>
        <v>4500</v>
      </c>
    </row>
    <row r="20" spans="1:32" ht="12.75">
      <c r="A20" s="29">
        <v>6</v>
      </c>
      <c r="B20" s="35" t="s">
        <v>31</v>
      </c>
      <c r="C20" s="83" t="s">
        <v>88</v>
      </c>
      <c r="D20" s="36" t="s">
        <v>11</v>
      </c>
      <c r="E20" s="73"/>
      <c r="F20" s="39">
        <v>500</v>
      </c>
      <c r="G20" s="39">
        <v>1350</v>
      </c>
      <c r="H20" s="30">
        <f t="shared" si="1"/>
        <v>0</v>
      </c>
      <c r="I20" s="30">
        <f t="shared" si="1"/>
        <v>0</v>
      </c>
      <c r="J20" s="39">
        <v>500</v>
      </c>
      <c r="K20" s="39">
        <v>1350</v>
      </c>
      <c r="L20" s="40">
        <f t="shared" si="2"/>
        <v>0</v>
      </c>
      <c r="M20" s="40">
        <f t="shared" si="2"/>
        <v>0</v>
      </c>
      <c r="N20" s="39">
        <v>500</v>
      </c>
      <c r="O20" s="39">
        <v>1350</v>
      </c>
      <c r="P20" s="40">
        <f t="shared" si="3"/>
        <v>0</v>
      </c>
      <c r="Q20" s="40">
        <f t="shared" si="3"/>
        <v>0</v>
      </c>
      <c r="R20" s="39">
        <v>500</v>
      </c>
      <c r="S20" s="39">
        <v>1350</v>
      </c>
      <c r="T20" s="40">
        <f t="shared" si="4"/>
        <v>0</v>
      </c>
      <c r="U20" s="40">
        <f t="shared" si="4"/>
        <v>0</v>
      </c>
      <c r="V20" s="39">
        <f t="shared" si="5"/>
        <v>2000</v>
      </c>
      <c r="W20" s="39">
        <f t="shared" si="6"/>
        <v>5400</v>
      </c>
      <c r="X20" s="44">
        <f t="shared" si="0"/>
        <v>0</v>
      </c>
      <c r="Y20" s="44">
        <f t="shared" si="0"/>
        <v>0</v>
      </c>
      <c r="AA20" s="141"/>
      <c r="AB20" s="39">
        <v>100</v>
      </c>
      <c r="AC20" s="39">
        <v>3000</v>
      </c>
      <c r="AE20" s="180">
        <f t="shared" si="7"/>
        <v>500</v>
      </c>
      <c r="AF20" s="180">
        <f t="shared" si="8"/>
        <v>1350</v>
      </c>
    </row>
    <row r="21" spans="1:32" ht="12.75">
      <c r="A21" s="29">
        <v>7</v>
      </c>
      <c r="B21" s="35" t="s">
        <v>32</v>
      </c>
      <c r="C21" s="83" t="s">
        <v>59</v>
      </c>
      <c r="D21" s="36" t="s">
        <v>73</v>
      </c>
      <c r="E21" s="73"/>
      <c r="F21" s="39">
        <v>6250</v>
      </c>
      <c r="G21" s="39">
        <v>13500</v>
      </c>
      <c r="H21" s="30">
        <f t="shared" si="1"/>
        <v>0</v>
      </c>
      <c r="I21" s="30">
        <f t="shared" si="1"/>
        <v>0</v>
      </c>
      <c r="J21" s="39">
        <v>6250</v>
      </c>
      <c r="K21" s="39">
        <v>13500</v>
      </c>
      <c r="L21" s="40">
        <f t="shared" si="2"/>
        <v>0</v>
      </c>
      <c r="M21" s="40">
        <f t="shared" si="2"/>
        <v>0</v>
      </c>
      <c r="N21" s="39">
        <v>6250</v>
      </c>
      <c r="O21" s="39">
        <v>13500</v>
      </c>
      <c r="P21" s="40">
        <f t="shared" si="3"/>
        <v>0</v>
      </c>
      <c r="Q21" s="40">
        <f t="shared" si="3"/>
        <v>0</v>
      </c>
      <c r="R21" s="39">
        <v>6250</v>
      </c>
      <c r="S21" s="39">
        <v>13500</v>
      </c>
      <c r="T21" s="40">
        <f t="shared" si="4"/>
        <v>0</v>
      </c>
      <c r="U21" s="40">
        <f t="shared" si="4"/>
        <v>0</v>
      </c>
      <c r="V21" s="39">
        <f t="shared" si="5"/>
        <v>25000</v>
      </c>
      <c r="W21" s="39">
        <f t="shared" si="6"/>
        <v>54000</v>
      </c>
      <c r="X21" s="44">
        <f t="shared" si="0"/>
        <v>0</v>
      </c>
      <c r="Y21" s="44">
        <f t="shared" si="0"/>
        <v>0</v>
      </c>
      <c r="AA21" s="141"/>
      <c r="AB21" s="39">
        <v>1250</v>
      </c>
      <c r="AC21" s="39">
        <v>30000</v>
      </c>
      <c r="AE21" s="180">
        <f t="shared" si="7"/>
        <v>6250</v>
      </c>
      <c r="AF21" s="180">
        <f t="shared" si="8"/>
        <v>13500</v>
      </c>
    </row>
    <row r="22" spans="1:32" ht="25.5">
      <c r="A22" s="29">
        <v>8</v>
      </c>
      <c r="B22" s="35" t="s">
        <v>33</v>
      </c>
      <c r="C22" s="83" t="s">
        <v>170</v>
      </c>
      <c r="D22" s="36" t="s">
        <v>73</v>
      </c>
      <c r="E22" s="73"/>
      <c r="F22" s="39">
        <v>11500</v>
      </c>
      <c r="G22" s="39">
        <v>22500</v>
      </c>
      <c r="H22" s="30">
        <f t="shared" si="1"/>
        <v>0</v>
      </c>
      <c r="I22" s="30">
        <f t="shared" si="1"/>
        <v>0</v>
      </c>
      <c r="J22" s="39">
        <v>11500</v>
      </c>
      <c r="K22" s="39">
        <v>22500</v>
      </c>
      <c r="L22" s="40">
        <f t="shared" si="2"/>
        <v>0</v>
      </c>
      <c r="M22" s="40">
        <f t="shared" si="2"/>
        <v>0</v>
      </c>
      <c r="N22" s="39">
        <v>11500</v>
      </c>
      <c r="O22" s="39">
        <v>22500</v>
      </c>
      <c r="P22" s="40">
        <f t="shared" si="3"/>
        <v>0</v>
      </c>
      <c r="Q22" s="40">
        <f t="shared" si="3"/>
        <v>0</v>
      </c>
      <c r="R22" s="39">
        <v>11500</v>
      </c>
      <c r="S22" s="39">
        <v>22500</v>
      </c>
      <c r="T22" s="40">
        <f t="shared" si="4"/>
        <v>0</v>
      </c>
      <c r="U22" s="40">
        <f t="shared" si="4"/>
        <v>0</v>
      </c>
      <c r="V22" s="39">
        <f t="shared" si="5"/>
        <v>46000</v>
      </c>
      <c r="W22" s="39">
        <f t="shared" si="6"/>
        <v>90000</v>
      </c>
      <c r="X22" s="44">
        <f t="shared" si="0"/>
        <v>0</v>
      </c>
      <c r="Y22" s="44">
        <f t="shared" si="0"/>
        <v>0</v>
      </c>
      <c r="AA22" s="141"/>
      <c r="AB22" s="39">
        <v>2300</v>
      </c>
      <c r="AC22" s="39">
        <v>50000</v>
      </c>
      <c r="AE22" s="180">
        <f t="shared" si="7"/>
        <v>11500</v>
      </c>
      <c r="AF22" s="180">
        <f t="shared" si="8"/>
        <v>22500</v>
      </c>
    </row>
    <row r="23" spans="1:32" ht="25.5">
      <c r="A23" s="29">
        <v>9</v>
      </c>
      <c r="B23" s="35" t="s">
        <v>34</v>
      </c>
      <c r="C23" s="83" t="s">
        <v>60</v>
      </c>
      <c r="D23" s="36" t="s">
        <v>11</v>
      </c>
      <c r="E23" s="73"/>
      <c r="F23" s="39">
        <v>1000</v>
      </c>
      <c r="G23" s="39">
        <v>3150</v>
      </c>
      <c r="H23" s="30">
        <f t="shared" si="1"/>
        <v>0</v>
      </c>
      <c r="I23" s="30">
        <f t="shared" si="1"/>
        <v>0</v>
      </c>
      <c r="J23" s="39">
        <v>1000</v>
      </c>
      <c r="K23" s="39">
        <v>3150</v>
      </c>
      <c r="L23" s="40">
        <f t="shared" si="2"/>
        <v>0</v>
      </c>
      <c r="M23" s="40">
        <f t="shared" si="2"/>
        <v>0</v>
      </c>
      <c r="N23" s="39">
        <v>1000</v>
      </c>
      <c r="O23" s="39">
        <v>3150</v>
      </c>
      <c r="P23" s="40">
        <f t="shared" si="3"/>
        <v>0</v>
      </c>
      <c r="Q23" s="40">
        <f t="shared" si="3"/>
        <v>0</v>
      </c>
      <c r="R23" s="39">
        <v>1000</v>
      </c>
      <c r="S23" s="39">
        <v>3150</v>
      </c>
      <c r="T23" s="40">
        <f t="shared" si="4"/>
        <v>0</v>
      </c>
      <c r="U23" s="40">
        <f t="shared" si="4"/>
        <v>0</v>
      </c>
      <c r="V23" s="39">
        <f t="shared" si="5"/>
        <v>4000</v>
      </c>
      <c r="W23" s="39">
        <f t="shared" si="6"/>
        <v>12600</v>
      </c>
      <c r="X23" s="44">
        <f t="shared" si="0"/>
        <v>0</v>
      </c>
      <c r="Y23" s="44">
        <f t="shared" si="0"/>
        <v>0</v>
      </c>
      <c r="AA23" s="141"/>
      <c r="AB23" s="39">
        <v>200</v>
      </c>
      <c r="AC23" s="39">
        <v>7000</v>
      </c>
      <c r="AE23" s="180">
        <f t="shared" si="7"/>
        <v>1000</v>
      </c>
      <c r="AF23" s="180">
        <f t="shared" si="8"/>
        <v>3150</v>
      </c>
    </row>
    <row r="24" spans="1:32" ht="25.5">
      <c r="A24" s="29">
        <v>10</v>
      </c>
      <c r="B24" s="35" t="s">
        <v>35</v>
      </c>
      <c r="C24" s="83" t="s">
        <v>171</v>
      </c>
      <c r="D24" s="36" t="s">
        <v>11</v>
      </c>
      <c r="E24" s="73"/>
      <c r="F24" s="39">
        <v>2000</v>
      </c>
      <c r="G24" s="39">
        <v>4500</v>
      </c>
      <c r="H24" s="30">
        <f t="shared" si="1"/>
        <v>0</v>
      </c>
      <c r="I24" s="30">
        <f t="shared" si="1"/>
        <v>0</v>
      </c>
      <c r="J24" s="39">
        <v>2000</v>
      </c>
      <c r="K24" s="39">
        <v>4500</v>
      </c>
      <c r="L24" s="40">
        <f t="shared" si="2"/>
        <v>0</v>
      </c>
      <c r="M24" s="40">
        <f t="shared" si="2"/>
        <v>0</v>
      </c>
      <c r="N24" s="39">
        <v>2000</v>
      </c>
      <c r="O24" s="39">
        <v>4500</v>
      </c>
      <c r="P24" s="40">
        <f t="shared" si="3"/>
        <v>0</v>
      </c>
      <c r="Q24" s="40">
        <f t="shared" si="3"/>
        <v>0</v>
      </c>
      <c r="R24" s="39">
        <v>2000</v>
      </c>
      <c r="S24" s="39">
        <v>4500</v>
      </c>
      <c r="T24" s="40">
        <f t="shared" si="4"/>
        <v>0</v>
      </c>
      <c r="U24" s="40">
        <f t="shared" si="4"/>
        <v>0</v>
      </c>
      <c r="V24" s="39">
        <f t="shared" si="5"/>
        <v>8000</v>
      </c>
      <c r="W24" s="39">
        <f t="shared" si="6"/>
        <v>18000</v>
      </c>
      <c r="X24" s="44">
        <f t="shared" si="0"/>
        <v>0</v>
      </c>
      <c r="Y24" s="44">
        <f t="shared" si="0"/>
        <v>0</v>
      </c>
      <c r="AA24" s="141"/>
      <c r="AB24" s="39">
        <v>400</v>
      </c>
      <c r="AC24" s="39">
        <v>10000</v>
      </c>
      <c r="AE24" s="180">
        <f t="shared" si="7"/>
        <v>2000</v>
      </c>
      <c r="AF24" s="180">
        <f t="shared" si="8"/>
        <v>4500</v>
      </c>
    </row>
    <row r="25" spans="1:32" ht="25.5">
      <c r="A25" s="29">
        <v>11</v>
      </c>
      <c r="B25" s="35" t="s">
        <v>237</v>
      </c>
      <c r="C25" s="83" t="s">
        <v>124</v>
      </c>
      <c r="D25" s="36" t="s">
        <v>11</v>
      </c>
      <c r="E25" s="73"/>
      <c r="F25" s="39">
        <v>17500</v>
      </c>
      <c r="G25" s="39">
        <v>36000</v>
      </c>
      <c r="H25" s="30">
        <f t="shared" si="1"/>
        <v>0</v>
      </c>
      <c r="I25" s="30">
        <f t="shared" si="1"/>
        <v>0</v>
      </c>
      <c r="J25" s="39">
        <v>17500</v>
      </c>
      <c r="K25" s="39">
        <v>36000</v>
      </c>
      <c r="L25" s="40">
        <f t="shared" si="2"/>
        <v>0</v>
      </c>
      <c r="M25" s="40">
        <f t="shared" si="2"/>
        <v>0</v>
      </c>
      <c r="N25" s="39">
        <v>17500</v>
      </c>
      <c r="O25" s="39">
        <v>36000</v>
      </c>
      <c r="P25" s="40">
        <f t="shared" si="3"/>
        <v>0</v>
      </c>
      <c r="Q25" s="40">
        <f t="shared" si="3"/>
        <v>0</v>
      </c>
      <c r="R25" s="39">
        <v>17500</v>
      </c>
      <c r="S25" s="39">
        <v>36000</v>
      </c>
      <c r="T25" s="40">
        <f t="shared" si="4"/>
        <v>0</v>
      </c>
      <c r="U25" s="40">
        <f t="shared" si="4"/>
        <v>0</v>
      </c>
      <c r="V25" s="39">
        <f t="shared" si="5"/>
        <v>70000</v>
      </c>
      <c r="W25" s="39">
        <f t="shared" si="6"/>
        <v>144000</v>
      </c>
      <c r="X25" s="44">
        <f t="shared" si="0"/>
        <v>0</v>
      </c>
      <c r="Y25" s="44">
        <f t="shared" si="0"/>
        <v>0</v>
      </c>
      <c r="AA25" s="141"/>
      <c r="AB25" s="39">
        <v>3500</v>
      </c>
      <c r="AC25" s="39">
        <v>80000</v>
      </c>
      <c r="AE25" s="180">
        <f t="shared" si="7"/>
        <v>17500</v>
      </c>
      <c r="AF25" s="180">
        <f t="shared" si="8"/>
        <v>36000</v>
      </c>
    </row>
    <row r="26" spans="1:32" ht="12.75">
      <c r="A26" s="142"/>
      <c r="B26" s="116" t="s">
        <v>12</v>
      </c>
      <c r="C26" s="143" t="s">
        <v>13</v>
      </c>
      <c r="D26" s="176"/>
      <c r="E26" s="73"/>
      <c r="F26" s="39"/>
      <c r="G26" s="39"/>
      <c r="H26" s="30">
        <f>SUM(H27:H34)</f>
        <v>0</v>
      </c>
      <c r="I26" s="30">
        <f>SUM(I27:I34)</f>
        <v>0</v>
      </c>
      <c r="J26" s="39"/>
      <c r="K26" s="39"/>
      <c r="L26" s="40">
        <f>SUM(L27:L34)</f>
        <v>0</v>
      </c>
      <c r="M26" s="40">
        <f>SUM(M27:M34)</f>
        <v>0</v>
      </c>
      <c r="N26" s="39"/>
      <c r="O26" s="39"/>
      <c r="P26" s="40">
        <f>SUM(P27:P34)</f>
        <v>0</v>
      </c>
      <c r="Q26" s="40">
        <f>SUM(Q27:Q34)</f>
        <v>0</v>
      </c>
      <c r="R26" s="39"/>
      <c r="S26" s="39"/>
      <c r="T26" s="40">
        <f>SUM(T27:T34)</f>
        <v>0</v>
      </c>
      <c r="U26" s="40">
        <f>SUM(U27:U34)</f>
        <v>0</v>
      </c>
      <c r="V26" s="39"/>
      <c r="W26" s="39"/>
      <c r="X26" s="44">
        <f t="shared" si="0"/>
        <v>0</v>
      </c>
      <c r="Y26" s="44">
        <f t="shared" si="0"/>
        <v>0</v>
      </c>
      <c r="AA26" s="144"/>
      <c r="AB26" s="39"/>
      <c r="AC26" s="39"/>
      <c r="AE26" s="180">
        <f t="shared" si="7"/>
        <v>0</v>
      </c>
      <c r="AF26" s="180">
        <f t="shared" si="8"/>
        <v>0</v>
      </c>
    </row>
    <row r="27" spans="1:32" ht="12.75">
      <c r="A27" s="29">
        <v>12</v>
      </c>
      <c r="B27" s="35" t="s">
        <v>36</v>
      </c>
      <c r="C27" s="90" t="s">
        <v>89</v>
      </c>
      <c r="D27" s="36" t="s">
        <v>11</v>
      </c>
      <c r="E27" s="73"/>
      <c r="F27" s="39">
        <v>1000</v>
      </c>
      <c r="G27" s="39">
        <v>2250</v>
      </c>
      <c r="H27" s="30">
        <f aca="true" t="shared" si="9" ref="H27:I34">+$E27*F27</f>
        <v>0</v>
      </c>
      <c r="I27" s="30">
        <f t="shared" si="9"/>
        <v>0</v>
      </c>
      <c r="J27" s="39">
        <v>1000</v>
      </c>
      <c r="K27" s="39">
        <v>2250</v>
      </c>
      <c r="L27" s="40">
        <f aca="true" t="shared" si="10" ref="L27:M37">+$E27*J27</f>
        <v>0</v>
      </c>
      <c r="M27" s="40">
        <f t="shared" si="10"/>
        <v>0</v>
      </c>
      <c r="N27" s="39">
        <v>1000</v>
      </c>
      <c r="O27" s="39">
        <v>2250</v>
      </c>
      <c r="P27" s="40">
        <f aca="true" t="shared" si="11" ref="P27:Q37">+$E27*N27</f>
        <v>0</v>
      </c>
      <c r="Q27" s="40">
        <f t="shared" si="11"/>
        <v>0</v>
      </c>
      <c r="R27" s="39">
        <v>1000</v>
      </c>
      <c r="S27" s="39">
        <v>2250</v>
      </c>
      <c r="T27" s="40">
        <f aca="true" t="shared" si="12" ref="T27:U37">+$E27*R27</f>
        <v>0</v>
      </c>
      <c r="U27" s="40">
        <f t="shared" si="12"/>
        <v>0</v>
      </c>
      <c r="V27" s="39">
        <f aca="true" t="shared" si="13" ref="V27:W34">+F27+J27+N27+R27</f>
        <v>4000</v>
      </c>
      <c r="W27" s="39">
        <f t="shared" si="13"/>
        <v>9000</v>
      </c>
      <c r="X27" s="44">
        <f t="shared" si="0"/>
        <v>0</v>
      </c>
      <c r="Y27" s="44">
        <f t="shared" si="0"/>
        <v>0</v>
      </c>
      <c r="AA27" s="141"/>
      <c r="AB27" s="39">
        <v>200</v>
      </c>
      <c r="AC27" s="39">
        <v>5000</v>
      </c>
      <c r="AE27" s="180">
        <f t="shared" si="7"/>
        <v>1000</v>
      </c>
      <c r="AF27" s="180">
        <f t="shared" si="8"/>
        <v>2250</v>
      </c>
    </row>
    <row r="28" spans="1:32" ht="12.75">
      <c r="A28" s="29">
        <v>13</v>
      </c>
      <c r="B28" s="35" t="s">
        <v>37</v>
      </c>
      <c r="C28" s="90" t="s">
        <v>90</v>
      </c>
      <c r="D28" s="36" t="s">
        <v>11</v>
      </c>
      <c r="E28" s="73"/>
      <c r="F28" s="39">
        <v>25</v>
      </c>
      <c r="G28" s="39">
        <v>90</v>
      </c>
      <c r="H28" s="30">
        <f t="shared" si="9"/>
        <v>0</v>
      </c>
      <c r="I28" s="30">
        <f t="shared" si="9"/>
        <v>0</v>
      </c>
      <c r="J28" s="39">
        <v>25</v>
      </c>
      <c r="K28" s="39">
        <v>90</v>
      </c>
      <c r="L28" s="40">
        <f t="shared" si="10"/>
        <v>0</v>
      </c>
      <c r="M28" s="40">
        <f t="shared" si="10"/>
        <v>0</v>
      </c>
      <c r="N28" s="39">
        <v>25</v>
      </c>
      <c r="O28" s="39">
        <v>90</v>
      </c>
      <c r="P28" s="40">
        <f t="shared" si="11"/>
        <v>0</v>
      </c>
      <c r="Q28" s="40">
        <f t="shared" si="11"/>
        <v>0</v>
      </c>
      <c r="R28" s="39">
        <v>25</v>
      </c>
      <c r="S28" s="39">
        <v>90</v>
      </c>
      <c r="T28" s="40">
        <f t="shared" si="12"/>
        <v>0</v>
      </c>
      <c r="U28" s="40">
        <f t="shared" si="12"/>
        <v>0</v>
      </c>
      <c r="V28" s="39">
        <f t="shared" si="13"/>
        <v>100</v>
      </c>
      <c r="W28" s="39">
        <f t="shared" si="13"/>
        <v>360</v>
      </c>
      <c r="X28" s="44">
        <f t="shared" si="0"/>
        <v>0</v>
      </c>
      <c r="Y28" s="44">
        <f t="shared" si="0"/>
        <v>0</v>
      </c>
      <c r="AA28" s="141"/>
      <c r="AB28" s="39">
        <v>5</v>
      </c>
      <c r="AC28" s="39">
        <v>200</v>
      </c>
      <c r="AE28" s="180">
        <f t="shared" si="7"/>
        <v>25</v>
      </c>
      <c r="AF28" s="180">
        <f t="shared" si="8"/>
        <v>90</v>
      </c>
    </row>
    <row r="29" spans="1:32" ht="12.75">
      <c r="A29" s="29">
        <v>14</v>
      </c>
      <c r="B29" s="35" t="s">
        <v>38</v>
      </c>
      <c r="C29" s="83" t="s">
        <v>57</v>
      </c>
      <c r="D29" s="36" t="s">
        <v>73</v>
      </c>
      <c r="E29" s="73"/>
      <c r="F29" s="39">
        <v>2500</v>
      </c>
      <c r="G29" s="39">
        <v>6750</v>
      </c>
      <c r="H29" s="30">
        <f t="shared" si="9"/>
        <v>0</v>
      </c>
      <c r="I29" s="30">
        <f t="shared" si="9"/>
        <v>0</v>
      </c>
      <c r="J29" s="39">
        <v>2500</v>
      </c>
      <c r="K29" s="39">
        <v>6750</v>
      </c>
      <c r="L29" s="40">
        <f t="shared" si="10"/>
        <v>0</v>
      </c>
      <c r="M29" s="40">
        <f t="shared" si="10"/>
        <v>0</v>
      </c>
      <c r="N29" s="39">
        <v>2500</v>
      </c>
      <c r="O29" s="39">
        <v>6750</v>
      </c>
      <c r="P29" s="40">
        <f t="shared" si="11"/>
        <v>0</v>
      </c>
      <c r="Q29" s="40">
        <f t="shared" si="11"/>
        <v>0</v>
      </c>
      <c r="R29" s="39">
        <v>2500</v>
      </c>
      <c r="S29" s="39">
        <v>6750</v>
      </c>
      <c r="T29" s="40">
        <f t="shared" si="12"/>
        <v>0</v>
      </c>
      <c r="U29" s="40">
        <f t="shared" si="12"/>
        <v>0</v>
      </c>
      <c r="V29" s="39">
        <f t="shared" si="13"/>
        <v>10000</v>
      </c>
      <c r="W29" s="39">
        <f t="shared" si="13"/>
        <v>27000</v>
      </c>
      <c r="X29" s="44">
        <f t="shared" si="0"/>
        <v>0</v>
      </c>
      <c r="Y29" s="44">
        <f t="shared" si="0"/>
        <v>0</v>
      </c>
      <c r="AA29" s="141"/>
      <c r="AB29" s="39">
        <v>500</v>
      </c>
      <c r="AC29" s="39">
        <v>15000</v>
      </c>
      <c r="AE29" s="180">
        <f t="shared" si="7"/>
        <v>2500</v>
      </c>
      <c r="AF29" s="180">
        <f t="shared" si="8"/>
        <v>6750</v>
      </c>
    </row>
    <row r="30" spans="1:32" ht="12.75">
      <c r="A30" s="29">
        <v>15</v>
      </c>
      <c r="B30" s="35" t="s">
        <v>39</v>
      </c>
      <c r="C30" s="83" t="s">
        <v>125</v>
      </c>
      <c r="D30" s="36" t="s">
        <v>73</v>
      </c>
      <c r="E30" s="73"/>
      <c r="F30" s="39">
        <v>1250</v>
      </c>
      <c r="G30" s="39">
        <v>3150</v>
      </c>
      <c r="H30" s="30">
        <f t="shared" si="9"/>
        <v>0</v>
      </c>
      <c r="I30" s="30">
        <f t="shared" si="9"/>
        <v>0</v>
      </c>
      <c r="J30" s="39">
        <v>1250</v>
      </c>
      <c r="K30" s="39">
        <v>3150</v>
      </c>
      <c r="L30" s="40">
        <f t="shared" si="10"/>
        <v>0</v>
      </c>
      <c r="M30" s="40">
        <f t="shared" si="10"/>
        <v>0</v>
      </c>
      <c r="N30" s="39">
        <v>1250</v>
      </c>
      <c r="O30" s="39">
        <v>3150</v>
      </c>
      <c r="P30" s="40">
        <f t="shared" si="11"/>
        <v>0</v>
      </c>
      <c r="Q30" s="40">
        <f t="shared" si="11"/>
        <v>0</v>
      </c>
      <c r="R30" s="39">
        <v>1250</v>
      </c>
      <c r="S30" s="39">
        <v>3150</v>
      </c>
      <c r="T30" s="40">
        <f t="shared" si="12"/>
        <v>0</v>
      </c>
      <c r="U30" s="40">
        <f t="shared" si="12"/>
        <v>0</v>
      </c>
      <c r="V30" s="39">
        <f t="shared" si="13"/>
        <v>5000</v>
      </c>
      <c r="W30" s="39">
        <f t="shared" si="13"/>
        <v>12600</v>
      </c>
      <c r="X30" s="44">
        <f t="shared" si="0"/>
        <v>0</v>
      </c>
      <c r="Y30" s="44">
        <f t="shared" si="0"/>
        <v>0</v>
      </c>
      <c r="AA30" s="141"/>
      <c r="AB30" s="39">
        <v>250</v>
      </c>
      <c r="AC30" s="39">
        <v>7000</v>
      </c>
      <c r="AE30" s="180">
        <f t="shared" si="7"/>
        <v>1250</v>
      </c>
      <c r="AF30" s="180">
        <f t="shared" si="8"/>
        <v>3150</v>
      </c>
    </row>
    <row r="31" spans="1:32" ht="12.75">
      <c r="A31" s="29">
        <v>16</v>
      </c>
      <c r="B31" s="35" t="s">
        <v>40</v>
      </c>
      <c r="C31" s="90" t="s">
        <v>61</v>
      </c>
      <c r="D31" s="36" t="s">
        <v>73</v>
      </c>
      <c r="E31" s="73"/>
      <c r="F31" s="39">
        <v>1000</v>
      </c>
      <c r="G31" s="39">
        <v>2250</v>
      </c>
      <c r="H31" s="30">
        <f t="shared" si="9"/>
        <v>0</v>
      </c>
      <c r="I31" s="30">
        <f t="shared" si="9"/>
        <v>0</v>
      </c>
      <c r="J31" s="39">
        <v>1000</v>
      </c>
      <c r="K31" s="39">
        <v>2250</v>
      </c>
      <c r="L31" s="40">
        <f t="shared" si="10"/>
        <v>0</v>
      </c>
      <c r="M31" s="40">
        <f t="shared" si="10"/>
        <v>0</v>
      </c>
      <c r="N31" s="39">
        <v>1000</v>
      </c>
      <c r="O31" s="39">
        <v>2250</v>
      </c>
      <c r="P31" s="40">
        <f t="shared" si="11"/>
        <v>0</v>
      </c>
      <c r="Q31" s="40">
        <f t="shared" si="11"/>
        <v>0</v>
      </c>
      <c r="R31" s="39">
        <v>1000</v>
      </c>
      <c r="S31" s="39">
        <v>2250</v>
      </c>
      <c r="T31" s="40">
        <f t="shared" si="12"/>
        <v>0</v>
      </c>
      <c r="U31" s="40">
        <f t="shared" si="12"/>
        <v>0</v>
      </c>
      <c r="V31" s="39">
        <f t="shared" si="13"/>
        <v>4000</v>
      </c>
      <c r="W31" s="39">
        <f t="shared" si="13"/>
        <v>9000</v>
      </c>
      <c r="X31" s="44">
        <f t="shared" si="0"/>
        <v>0</v>
      </c>
      <c r="Y31" s="44">
        <f t="shared" si="0"/>
        <v>0</v>
      </c>
      <c r="AA31" s="141"/>
      <c r="AB31" s="39">
        <v>200</v>
      </c>
      <c r="AC31" s="39">
        <v>5000</v>
      </c>
      <c r="AE31" s="180">
        <f t="shared" si="7"/>
        <v>1000</v>
      </c>
      <c r="AF31" s="180">
        <f t="shared" si="8"/>
        <v>2250</v>
      </c>
    </row>
    <row r="32" spans="1:32" ht="12.75">
      <c r="A32" s="29">
        <v>17</v>
      </c>
      <c r="B32" s="35" t="s">
        <v>41</v>
      </c>
      <c r="C32" s="90" t="s">
        <v>62</v>
      </c>
      <c r="D32" s="36" t="s">
        <v>11</v>
      </c>
      <c r="E32" s="73"/>
      <c r="F32" s="39">
        <v>10</v>
      </c>
      <c r="G32" s="39">
        <v>27</v>
      </c>
      <c r="H32" s="30">
        <f t="shared" si="9"/>
        <v>0</v>
      </c>
      <c r="I32" s="30">
        <f t="shared" si="9"/>
        <v>0</v>
      </c>
      <c r="J32" s="39">
        <v>10</v>
      </c>
      <c r="K32" s="39">
        <v>27</v>
      </c>
      <c r="L32" s="40">
        <f t="shared" si="10"/>
        <v>0</v>
      </c>
      <c r="M32" s="40">
        <f t="shared" si="10"/>
        <v>0</v>
      </c>
      <c r="N32" s="39">
        <v>10</v>
      </c>
      <c r="O32" s="39">
        <v>27</v>
      </c>
      <c r="P32" s="40">
        <f t="shared" si="11"/>
        <v>0</v>
      </c>
      <c r="Q32" s="40">
        <f t="shared" si="11"/>
        <v>0</v>
      </c>
      <c r="R32" s="39">
        <v>10</v>
      </c>
      <c r="S32" s="39">
        <v>27</v>
      </c>
      <c r="T32" s="40">
        <f t="shared" si="12"/>
        <v>0</v>
      </c>
      <c r="U32" s="40">
        <f t="shared" si="12"/>
        <v>0</v>
      </c>
      <c r="V32" s="39">
        <f t="shared" si="13"/>
        <v>40</v>
      </c>
      <c r="W32" s="39">
        <f t="shared" si="13"/>
        <v>108</v>
      </c>
      <c r="X32" s="44">
        <f t="shared" si="0"/>
        <v>0</v>
      </c>
      <c r="Y32" s="44">
        <f t="shared" si="0"/>
        <v>0</v>
      </c>
      <c r="AA32" s="141"/>
      <c r="AB32" s="39">
        <v>2</v>
      </c>
      <c r="AC32" s="39">
        <v>60</v>
      </c>
      <c r="AE32" s="180">
        <f t="shared" si="7"/>
        <v>10</v>
      </c>
      <c r="AF32" s="180">
        <f t="shared" si="8"/>
        <v>27</v>
      </c>
    </row>
    <row r="33" spans="1:32" ht="12.75">
      <c r="A33" s="29">
        <v>18</v>
      </c>
      <c r="B33" s="35" t="s">
        <v>42</v>
      </c>
      <c r="C33" s="90" t="s">
        <v>63</v>
      </c>
      <c r="D33" s="36" t="s">
        <v>11</v>
      </c>
      <c r="E33" s="73"/>
      <c r="F33" s="39">
        <v>10</v>
      </c>
      <c r="G33" s="39">
        <v>27</v>
      </c>
      <c r="H33" s="30">
        <f t="shared" si="9"/>
        <v>0</v>
      </c>
      <c r="I33" s="30">
        <f t="shared" si="9"/>
        <v>0</v>
      </c>
      <c r="J33" s="39">
        <v>10</v>
      </c>
      <c r="K33" s="39">
        <v>27</v>
      </c>
      <c r="L33" s="40">
        <f t="shared" si="10"/>
        <v>0</v>
      </c>
      <c r="M33" s="40">
        <f t="shared" si="10"/>
        <v>0</v>
      </c>
      <c r="N33" s="39">
        <v>10</v>
      </c>
      <c r="O33" s="39">
        <v>27</v>
      </c>
      <c r="P33" s="40">
        <f t="shared" si="11"/>
        <v>0</v>
      </c>
      <c r="Q33" s="40">
        <f t="shared" si="11"/>
        <v>0</v>
      </c>
      <c r="R33" s="39">
        <v>10</v>
      </c>
      <c r="S33" s="39">
        <v>27</v>
      </c>
      <c r="T33" s="40">
        <f t="shared" si="12"/>
        <v>0</v>
      </c>
      <c r="U33" s="40">
        <f t="shared" si="12"/>
        <v>0</v>
      </c>
      <c r="V33" s="39">
        <f t="shared" si="13"/>
        <v>40</v>
      </c>
      <c r="W33" s="39">
        <f t="shared" si="13"/>
        <v>108</v>
      </c>
      <c r="X33" s="44">
        <f t="shared" si="0"/>
        <v>0</v>
      </c>
      <c r="Y33" s="44">
        <f t="shared" si="0"/>
        <v>0</v>
      </c>
      <c r="AA33" s="141"/>
      <c r="AB33" s="39">
        <v>2</v>
      </c>
      <c r="AC33" s="39">
        <v>60</v>
      </c>
      <c r="AE33" s="180">
        <f t="shared" si="7"/>
        <v>10</v>
      </c>
      <c r="AF33" s="180">
        <f t="shared" si="8"/>
        <v>27</v>
      </c>
    </row>
    <row r="34" spans="1:32" ht="12.75">
      <c r="A34" s="29">
        <v>19</v>
      </c>
      <c r="B34" s="35" t="s">
        <v>43</v>
      </c>
      <c r="C34" s="83" t="s">
        <v>56</v>
      </c>
      <c r="D34" s="36" t="s">
        <v>11</v>
      </c>
      <c r="E34" s="73"/>
      <c r="F34" s="39">
        <v>750</v>
      </c>
      <c r="G34" s="39">
        <v>1800</v>
      </c>
      <c r="H34" s="30">
        <f t="shared" si="9"/>
        <v>0</v>
      </c>
      <c r="I34" s="30">
        <f t="shared" si="9"/>
        <v>0</v>
      </c>
      <c r="J34" s="39">
        <v>750</v>
      </c>
      <c r="K34" s="39">
        <v>1800</v>
      </c>
      <c r="L34" s="40">
        <f t="shared" si="10"/>
        <v>0</v>
      </c>
      <c r="M34" s="40">
        <f t="shared" si="10"/>
        <v>0</v>
      </c>
      <c r="N34" s="39">
        <v>750</v>
      </c>
      <c r="O34" s="39">
        <v>1800</v>
      </c>
      <c r="P34" s="40">
        <f t="shared" si="11"/>
        <v>0</v>
      </c>
      <c r="Q34" s="40">
        <f t="shared" si="11"/>
        <v>0</v>
      </c>
      <c r="R34" s="39">
        <v>750</v>
      </c>
      <c r="S34" s="39">
        <v>1800</v>
      </c>
      <c r="T34" s="40">
        <f t="shared" si="12"/>
        <v>0</v>
      </c>
      <c r="U34" s="40">
        <f t="shared" si="12"/>
        <v>0</v>
      </c>
      <c r="V34" s="39">
        <f t="shared" si="13"/>
        <v>3000</v>
      </c>
      <c r="W34" s="39">
        <f t="shared" si="13"/>
        <v>7200</v>
      </c>
      <c r="X34" s="44">
        <f t="shared" si="0"/>
        <v>0</v>
      </c>
      <c r="Y34" s="44">
        <f t="shared" si="0"/>
        <v>0</v>
      </c>
      <c r="AA34" s="141"/>
      <c r="AB34" s="39">
        <v>150</v>
      </c>
      <c r="AC34" s="39">
        <v>4000</v>
      </c>
      <c r="AE34" s="180">
        <f t="shared" si="7"/>
        <v>750</v>
      </c>
      <c r="AF34" s="180">
        <f t="shared" si="8"/>
        <v>1800</v>
      </c>
    </row>
    <row r="35" spans="1:32" ht="12.75">
      <c r="A35" s="145"/>
      <c r="B35" s="94" t="s">
        <v>25</v>
      </c>
      <c r="C35" s="95" t="s">
        <v>23</v>
      </c>
      <c r="D35" s="74"/>
      <c r="E35" s="73"/>
      <c r="F35" s="40"/>
      <c r="G35" s="40"/>
      <c r="H35" s="30">
        <f>SUM(H36:H37)</f>
        <v>0</v>
      </c>
      <c r="I35" s="30">
        <f>SUM(I36:I37)</f>
        <v>0</v>
      </c>
      <c r="J35" s="40"/>
      <c r="K35" s="40"/>
      <c r="L35" s="40">
        <f>SUM(L36:L37)</f>
        <v>0</v>
      </c>
      <c r="M35" s="40">
        <f>SUM(M36:M37)</f>
        <v>0</v>
      </c>
      <c r="N35" s="40"/>
      <c r="O35" s="40"/>
      <c r="P35" s="40">
        <f>SUM(P36:P37)</f>
        <v>0</v>
      </c>
      <c r="Q35" s="40">
        <f>SUM(Q36:Q37)</f>
        <v>0</v>
      </c>
      <c r="R35" s="40"/>
      <c r="S35" s="40"/>
      <c r="T35" s="40">
        <f>SUM(T36:T37)</f>
        <v>0</v>
      </c>
      <c r="U35" s="40">
        <f>SUM(U36:U37)</f>
        <v>0</v>
      </c>
      <c r="V35" s="39"/>
      <c r="W35" s="39"/>
      <c r="X35" s="44">
        <f t="shared" si="0"/>
        <v>0</v>
      </c>
      <c r="Y35" s="44">
        <f t="shared" si="0"/>
        <v>0</v>
      </c>
      <c r="AA35" s="146"/>
      <c r="AB35" s="40"/>
      <c r="AC35" s="40"/>
      <c r="AE35" s="180">
        <f t="shared" si="7"/>
        <v>0</v>
      </c>
      <c r="AF35" s="180">
        <f t="shared" si="8"/>
        <v>0</v>
      </c>
    </row>
    <row r="36" spans="1:32" ht="12.75">
      <c r="A36" s="29">
        <v>20</v>
      </c>
      <c r="B36" s="35" t="s">
        <v>44</v>
      </c>
      <c r="C36" s="83" t="s">
        <v>14</v>
      </c>
      <c r="D36" s="36" t="s">
        <v>11</v>
      </c>
      <c r="E36" s="73"/>
      <c r="F36" s="39"/>
      <c r="G36" s="39"/>
      <c r="H36" s="30">
        <f>+$E36*F36</f>
        <v>0</v>
      </c>
      <c r="I36" s="30">
        <f>+$E36*G36</f>
        <v>0</v>
      </c>
      <c r="J36" s="39"/>
      <c r="K36" s="39"/>
      <c r="L36" s="40">
        <f t="shared" si="10"/>
        <v>0</v>
      </c>
      <c r="M36" s="40">
        <f t="shared" si="10"/>
        <v>0</v>
      </c>
      <c r="N36" s="39"/>
      <c r="O36" s="39"/>
      <c r="P36" s="40">
        <f t="shared" si="11"/>
        <v>0</v>
      </c>
      <c r="Q36" s="40">
        <f t="shared" si="11"/>
        <v>0</v>
      </c>
      <c r="R36" s="39"/>
      <c r="S36" s="39"/>
      <c r="T36" s="40">
        <f t="shared" si="12"/>
        <v>0</v>
      </c>
      <c r="U36" s="40">
        <f t="shared" si="12"/>
        <v>0</v>
      </c>
      <c r="V36" s="39"/>
      <c r="W36" s="39"/>
      <c r="X36" s="44">
        <f t="shared" si="0"/>
        <v>0</v>
      </c>
      <c r="Y36" s="44">
        <f t="shared" si="0"/>
        <v>0</v>
      </c>
      <c r="AA36" s="141"/>
      <c r="AB36" s="39">
        <v>0</v>
      </c>
      <c r="AC36" s="39">
        <v>0</v>
      </c>
      <c r="AE36" s="180">
        <f t="shared" si="7"/>
        <v>0</v>
      </c>
      <c r="AF36" s="180">
        <f t="shared" si="8"/>
        <v>0</v>
      </c>
    </row>
    <row r="37" spans="1:32" ht="12.75">
      <c r="A37" s="29">
        <v>21</v>
      </c>
      <c r="B37" s="35" t="s">
        <v>45</v>
      </c>
      <c r="C37" s="83" t="s">
        <v>24</v>
      </c>
      <c r="D37" s="36" t="s">
        <v>73</v>
      </c>
      <c r="E37" s="73"/>
      <c r="F37" s="39"/>
      <c r="G37" s="39"/>
      <c r="H37" s="30">
        <f>+$E37*F37</f>
        <v>0</v>
      </c>
      <c r="I37" s="30">
        <f>+$E37*G37</f>
        <v>0</v>
      </c>
      <c r="J37" s="39"/>
      <c r="K37" s="39"/>
      <c r="L37" s="40">
        <f t="shared" si="10"/>
        <v>0</v>
      </c>
      <c r="M37" s="40">
        <f t="shared" si="10"/>
        <v>0</v>
      </c>
      <c r="N37" s="39"/>
      <c r="O37" s="39"/>
      <c r="P37" s="40">
        <f t="shared" si="11"/>
        <v>0</v>
      </c>
      <c r="Q37" s="40">
        <f t="shared" si="11"/>
        <v>0</v>
      </c>
      <c r="R37" s="39"/>
      <c r="S37" s="39"/>
      <c r="T37" s="40">
        <f t="shared" si="12"/>
        <v>0</v>
      </c>
      <c r="U37" s="40">
        <f t="shared" si="12"/>
        <v>0</v>
      </c>
      <c r="V37" s="39"/>
      <c r="W37" s="39"/>
      <c r="X37" s="44">
        <f t="shared" si="0"/>
        <v>0</v>
      </c>
      <c r="Y37" s="44">
        <f t="shared" si="0"/>
        <v>0</v>
      </c>
      <c r="AA37" s="141"/>
      <c r="AB37" s="39">
        <v>0</v>
      </c>
      <c r="AC37" s="39">
        <v>0</v>
      </c>
      <c r="AE37" s="180">
        <f t="shared" si="7"/>
        <v>0</v>
      </c>
      <c r="AF37" s="180">
        <f t="shared" si="8"/>
        <v>0</v>
      </c>
    </row>
    <row r="38" spans="1:32" ht="12.75">
      <c r="A38" s="147"/>
      <c r="B38" s="7" t="s">
        <v>15</v>
      </c>
      <c r="C38" s="95" t="s">
        <v>64</v>
      </c>
      <c r="D38" s="75"/>
      <c r="E38" s="73"/>
      <c r="F38" s="40"/>
      <c r="G38" s="40"/>
      <c r="H38" s="30">
        <f>SUM(H39:H43)</f>
        <v>0</v>
      </c>
      <c r="I38" s="30">
        <f>SUM(I39:I43)</f>
        <v>0</v>
      </c>
      <c r="J38" s="40"/>
      <c r="K38" s="40"/>
      <c r="L38" s="40">
        <f>SUM(L39:L43)</f>
        <v>0</v>
      </c>
      <c r="M38" s="40">
        <f>SUM(M39:M43)</f>
        <v>0</v>
      </c>
      <c r="N38" s="40"/>
      <c r="O38" s="40"/>
      <c r="P38" s="40">
        <f>SUM(P39:P43)</f>
        <v>0</v>
      </c>
      <c r="Q38" s="40">
        <f>SUM(Q39:Q43)</f>
        <v>0</v>
      </c>
      <c r="R38" s="40"/>
      <c r="S38" s="40"/>
      <c r="T38" s="40">
        <f>SUM(T39:T43)</f>
        <v>0</v>
      </c>
      <c r="U38" s="40">
        <f>SUM(U39:U43)</f>
        <v>0</v>
      </c>
      <c r="V38" s="39"/>
      <c r="W38" s="39"/>
      <c r="X38" s="44">
        <f t="shared" si="0"/>
        <v>0</v>
      </c>
      <c r="Y38" s="44">
        <f t="shared" si="0"/>
        <v>0</v>
      </c>
      <c r="AA38" s="148"/>
      <c r="AB38" s="40"/>
      <c r="AC38" s="40"/>
      <c r="AE38" s="180">
        <f t="shared" si="7"/>
        <v>0</v>
      </c>
      <c r="AF38" s="180">
        <f t="shared" si="8"/>
        <v>0</v>
      </c>
    </row>
    <row r="39" spans="1:32" ht="12.75">
      <c r="A39" s="29">
        <v>22</v>
      </c>
      <c r="B39" s="35" t="s">
        <v>46</v>
      </c>
      <c r="C39" s="83" t="s">
        <v>172</v>
      </c>
      <c r="D39" s="36" t="s">
        <v>17</v>
      </c>
      <c r="E39" s="73"/>
      <c r="F39" s="39">
        <v>1250</v>
      </c>
      <c r="G39" s="39">
        <v>2700</v>
      </c>
      <c r="H39" s="30">
        <f aca="true" t="shared" si="14" ref="H39:I43">+$E39*F39</f>
        <v>0</v>
      </c>
      <c r="I39" s="30">
        <f t="shared" si="14"/>
        <v>0</v>
      </c>
      <c r="J39" s="39">
        <v>1250</v>
      </c>
      <c r="K39" s="39">
        <v>2700</v>
      </c>
      <c r="L39" s="40">
        <f aca="true" t="shared" si="15" ref="L39:M46">+$E39*J39</f>
        <v>0</v>
      </c>
      <c r="M39" s="40">
        <f t="shared" si="15"/>
        <v>0</v>
      </c>
      <c r="N39" s="39">
        <v>1250</v>
      </c>
      <c r="O39" s="39">
        <v>2700</v>
      </c>
      <c r="P39" s="40">
        <f aca="true" t="shared" si="16" ref="P39:Q46">+$E39*N39</f>
        <v>0</v>
      </c>
      <c r="Q39" s="40">
        <f t="shared" si="16"/>
        <v>0</v>
      </c>
      <c r="R39" s="39">
        <v>1250</v>
      </c>
      <c r="S39" s="39">
        <v>2700</v>
      </c>
      <c r="T39" s="40">
        <f aca="true" t="shared" si="17" ref="T39:U46">+$E39*R39</f>
        <v>0</v>
      </c>
      <c r="U39" s="40">
        <f t="shared" si="17"/>
        <v>0</v>
      </c>
      <c r="V39" s="39">
        <f aca="true" t="shared" si="18" ref="V39:W42">+F39+J39+N39+R39</f>
        <v>5000</v>
      </c>
      <c r="W39" s="39">
        <f t="shared" si="18"/>
        <v>10800</v>
      </c>
      <c r="X39" s="44">
        <f t="shared" si="0"/>
        <v>0</v>
      </c>
      <c r="Y39" s="44">
        <f t="shared" si="0"/>
        <v>0</v>
      </c>
      <c r="AA39" s="141"/>
      <c r="AB39" s="39">
        <v>250</v>
      </c>
      <c r="AC39" s="39">
        <v>6000</v>
      </c>
      <c r="AE39" s="180">
        <f t="shared" si="7"/>
        <v>1250</v>
      </c>
      <c r="AF39" s="180">
        <f t="shared" si="8"/>
        <v>2700</v>
      </c>
    </row>
    <row r="40" spans="1:32" ht="12.75">
      <c r="A40" s="29">
        <v>23</v>
      </c>
      <c r="B40" s="35" t="s">
        <v>47</v>
      </c>
      <c r="C40" s="83" t="s">
        <v>173</v>
      </c>
      <c r="D40" s="36" t="s">
        <v>17</v>
      </c>
      <c r="E40" s="73"/>
      <c r="F40" s="39">
        <v>1750</v>
      </c>
      <c r="G40" s="39">
        <v>4725</v>
      </c>
      <c r="H40" s="30">
        <f t="shared" si="14"/>
        <v>0</v>
      </c>
      <c r="I40" s="30">
        <f t="shared" si="14"/>
        <v>0</v>
      </c>
      <c r="J40" s="39">
        <v>1750</v>
      </c>
      <c r="K40" s="39">
        <v>4725</v>
      </c>
      <c r="L40" s="40">
        <f t="shared" si="15"/>
        <v>0</v>
      </c>
      <c r="M40" s="40">
        <f t="shared" si="15"/>
        <v>0</v>
      </c>
      <c r="N40" s="39">
        <v>1750</v>
      </c>
      <c r="O40" s="39">
        <v>4725</v>
      </c>
      <c r="P40" s="40">
        <f t="shared" si="16"/>
        <v>0</v>
      </c>
      <c r="Q40" s="40">
        <f t="shared" si="16"/>
        <v>0</v>
      </c>
      <c r="R40" s="39">
        <v>1750</v>
      </c>
      <c r="S40" s="39">
        <v>4725</v>
      </c>
      <c r="T40" s="40">
        <f t="shared" si="17"/>
        <v>0</v>
      </c>
      <c r="U40" s="40">
        <f t="shared" si="17"/>
        <v>0</v>
      </c>
      <c r="V40" s="39">
        <f t="shared" si="18"/>
        <v>7000</v>
      </c>
      <c r="W40" s="39">
        <f t="shared" si="18"/>
        <v>18900</v>
      </c>
      <c r="X40" s="44">
        <f t="shared" si="0"/>
        <v>0</v>
      </c>
      <c r="Y40" s="44">
        <f t="shared" si="0"/>
        <v>0</v>
      </c>
      <c r="AA40" s="141"/>
      <c r="AB40" s="39">
        <v>350</v>
      </c>
      <c r="AC40" s="39">
        <v>10500</v>
      </c>
      <c r="AE40" s="180">
        <f t="shared" si="7"/>
        <v>1750</v>
      </c>
      <c r="AF40" s="180">
        <f t="shared" si="8"/>
        <v>4725</v>
      </c>
    </row>
    <row r="41" spans="1:32" ht="12.75">
      <c r="A41" s="29">
        <v>24</v>
      </c>
      <c r="B41" s="35" t="s">
        <v>48</v>
      </c>
      <c r="C41" s="83" t="s">
        <v>18</v>
      </c>
      <c r="D41" s="36" t="s">
        <v>17</v>
      </c>
      <c r="E41" s="73"/>
      <c r="F41" s="39">
        <v>500</v>
      </c>
      <c r="G41" s="39">
        <v>1350</v>
      </c>
      <c r="H41" s="30">
        <f t="shared" si="14"/>
        <v>0</v>
      </c>
      <c r="I41" s="30">
        <f t="shared" si="14"/>
        <v>0</v>
      </c>
      <c r="J41" s="39">
        <v>500</v>
      </c>
      <c r="K41" s="39">
        <v>1350</v>
      </c>
      <c r="L41" s="40">
        <f t="shared" si="15"/>
        <v>0</v>
      </c>
      <c r="M41" s="40">
        <f t="shared" si="15"/>
        <v>0</v>
      </c>
      <c r="N41" s="39">
        <v>500</v>
      </c>
      <c r="O41" s="39">
        <v>1350</v>
      </c>
      <c r="P41" s="40">
        <f t="shared" si="16"/>
        <v>0</v>
      </c>
      <c r="Q41" s="40">
        <f t="shared" si="16"/>
        <v>0</v>
      </c>
      <c r="R41" s="39">
        <v>500</v>
      </c>
      <c r="S41" s="39">
        <v>1350</v>
      </c>
      <c r="T41" s="40">
        <f t="shared" si="17"/>
        <v>0</v>
      </c>
      <c r="U41" s="40">
        <f t="shared" si="17"/>
        <v>0</v>
      </c>
      <c r="V41" s="39">
        <f t="shared" si="18"/>
        <v>2000</v>
      </c>
      <c r="W41" s="39">
        <f t="shared" si="18"/>
        <v>5400</v>
      </c>
      <c r="X41" s="44">
        <f t="shared" si="0"/>
        <v>0</v>
      </c>
      <c r="Y41" s="44">
        <f t="shared" si="0"/>
        <v>0</v>
      </c>
      <c r="AA41" s="141"/>
      <c r="AB41" s="39">
        <v>100</v>
      </c>
      <c r="AC41" s="39">
        <v>3000</v>
      </c>
      <c r="AE41" s="180">
        <f t="shared" si="7"/>
        <v>500</v>
      </c>
      <c r="AF41" s="180">
        <f t="shared" si="8"/>
        <v>1350</v>
      </c>
    </row>
    <row r="42" spans="1:32" ht="12.75">
      <c r="A42" s="29">
        <v>25</v>
      </c>
      <c r="B42" s="35" t="s">
        <v>49</v>
      </c>
      <c r="C42" s="83" t="s">
        <v>70</v>
      </c>
      <c r="D42" s="36" t="s">
        <v>1</v>
      </c>
      <c r="E42" s="73"/>
      <c r="F42" s="39">
        <v>50</v>
      </c>
      <c r="G42" s="39">
        <v>135</v>
      </c>
      <c r="H42" s="30">
        <f t="shared" si="14"/>
        <v>0</v>
      </c>
      <c r="I42" s="30">
        <f t="shared" si="14"/>
        <v>0</v>
      </c>
      <c r="J42" s="39">
        <v>50</v>
      </c>
      <c r="K42" s="39">
        <v>135</v>
      </c>
      <c r="L42" s="40">
        <f t="shared" si="15"/>
        <v>0</v>
      </c>
      <c r="M42" s="40">
        <f t="shared" si="15"/>
        <v>0</v>
      </c>
      <c r="N42" s="39">
        <v>50</v>
      </c>
      <c r="O42" s="39">
        <v>135</v>
      </c>
      <c r="P42" s="40">
        <f t="shared" si="16"/>
        <v>0</v>
      </c>
      <c r="Q42" s="40">
        <f t="shared" si="16"/>
        <v>0</v>
      </c>
      <c r="R42" s="39">
        <v>50</v>
      </c>
      <c r="S42" s="39">
        <v>135</v>
      </c>
      <c r="T42" s="40">
        <f t="shared" si="17"/>
        <v>0</v>
      </c>
      <c r="U42" s="40">
        <f t="shared" si="17"/>
        <v>0</v>
      </c>
      <c r="V42" s="39">
        <f t="shared" si="18"/>
        <v>200</v>
      </c>
      <c r="W42" s="39">
        <f t="shared" si="18"/>
        <v>540</v>
      </c>
      <c r="X42" s="44">
        <f t="shared" si="0"/>
        <v>0</v>
      </c>
      <c r="Y42" s="44">
        <f t="shared" si="0"/>
        <v>0</v>
      </c>
      <c r="AA42" s="141"/>
      <c r="AB42" s="39">
        <v>10</v>
      </c>
      <c r="AC42" s="39">
        <v>300</v>
      </c>
      <c r="AE42" s="180">
        <f t="shared" si="7"/>
        <v>50</v>
      </c>
      <c r="AF42" s="180">
        <f t="shared" si="8"/>
        <v>135</v>
      </c>
    </row>
    <row r="43" spans="1:32" ht="12.75">
      <c r="A43" s="29">
        <v>26</v>
      </c>
      <c r="B43" s="35" t="s">
        <v>66</v>
      </c>
      <c r="C43" s="83" t="s">
        <v>65</v>
      </c>
      <c r="D43" s="36" t="s">
        <v>1</v>
      </c>
      <c r="E43" s="73"/>
      <c r="F43" s="39"/>
      <c r="G43" s="39"/>
      <c r="H43" s="30">
        <f t="shared" si="14"/>
        <v>0</v>
      </c>
      <c r="I43" s="30">
        <f t="shared" si="14"/>
        <v>0</v>
      </c>
      <c r="J43" s="39"/>
      <c r="K43" s="39"/>
      <c r="L43" s="40">
        <f t="shared" si="15"/>
        <v>0</v>
      </c>
      <c r="M43" s="40">
        <f t="shared" si="15"/>
        <v>0</v>
      </c>
      <c r="N43" s="39"/>
      <c r="O43" s="39"/>
      <c r="P43" s="40">
        <f t="shared" si="16"/>
        <v>0</v>
      </c>
      <c r="Q43" s="40">
        <f t="shared" si="16"/>
        <v>0</v>
      </c>
      <c r="R43" s="39"/>
      <c r="S43" s="39"/>
      <c r="T43" s="40">
        <f t="shared" si="17"/>
        <v>0</v>
      </c>
      <c r="U43" s="40">
        <f t="shared" si="17"/>
        <v>0</v>
      </c>
      <c r="V43" s="39"/>
      <c r="W43" s="39"/>
      <c r="X43" s="44">
        <f t="shared" si="0"/>
        <v>0</v>
      </c>
      <c r="Y43" s="44">
        <f t="shared" si="0"/>
        <v>0</v>
      </c>
      <c r="AA43" s="141"/>
      <c r="AB43" s="39">
        <v>0</v>
      </c>
      <c r="AC43" s="39">
        <v>0</v>
      </c>
      <c r="AE43" s="180">
        <f t="shared" si="7"/>
        <v>0</v>
      </c>
      <c r="AF43" s="180">
        <f t="shared" si="8"/>
        <v>0</v>
      </c>
    </row>
    <row r="44" spans="1:32" ht="12.75">
      <c r="A44" s="147"/>
      <c r="B44" s="7" t="s">
        <v>19</v>
      </c>
      <c r="C44" s="149" t="s">
        <v>67</v>
      </c>
      <c r="D44" s="76"/>
      <c r="E44" s="73"/>
      <c r="F44" s="40"/>
      <c r="G44" s="40"/>
      <c r="H44" s="30">
        <f>SUM(H45:H46)</f>
        <v>0</v>
      </c>
      <c r="I44" s="30">
        <f>SUM(I45:I46)</f>
        <v>0</v>
      </c>
      <c r="J44" s="40"/>
      <c r="K44" s="40"/>
      <c r="L44" s="40">
        <f>SUM(L45:L46)</f>
        <v>0</v>
      </c>
      <c r="M44" s="40">
        <f>SUM(M45:M46)</f>
        <v>0</v>
      </c>
      <c r="N44" s="40"/>
      <c r="O44" s="40"/>
      <c r="P44" s="40">
        <f>SUM(P45:P46)</f>
        <v>0</v>
      </c>
      <c r="Q44" s="40">
        <f>SUM(Q45:Q46)</f>
        <v>0</v>
      </c>
      <c r="R44" s="40"/>
      <c r="S44" s="40"/>
      <c r="T44" s="40">
        <f>SUM(T45:T46)</f>
        <v>0</v>
      </c>
      <c r="U44" s="40">
        <f>SUM(U45:U46)</f>
        <v>0</v>
      </c>
      <c r="V44" s="39"/>
      <c r="W44" s="39"/>
      <c r="X44" s="44">
        <f t="shared" si="0"/>
        <v>0</v>
      </c>
      <c r="Y44" s="44">
        <f t="shared" si="0"/>
        <v>0</v>
      </c>
      <c r="AA44" s="146"/>
      <c r="AB44" s="40"/>
      <c r="AC44" s="40"/>
      <c r="AE44" s="180">
        <f t="shared" si="7"/>
        <v>0</v>
      </c>
      <c r="AF44" s="180">
        <f t="shared" si="8"/>
        <v>0</v>
      </c>
    </row>
    <row r="45" spans="1:32" ht="12.75">
      <c r="A45" s="29">
        <v>27</v>
      </c>
      <c r="B45" s="35" t="s">
        <v>50</v>
      </c>
      <c r="C45" s="83" t="s">
        <v>71</v>
      </c>
      <c r="D45" s="36" t="s">
        <v>17</v>
      </c>
      <c r="E45" s="73"/>
      <c r="F45" s="39"/>
      <c r="G45" s="39"/>
      <c r="H45" s="30">
        <f>+$E45*F45</f>
        <v>0</v>
      </c>
      <c r="I45" s="30">
        <f>+$E45*G45</f>
        <v>0</v>
      </c>
      <c r="J45" s="39"/>
      <c r="K45" s="39"/>
      <c r="L45" s="40">
        <f t="shared" si="15"/>
        <v>0</v>
      </c>
      <c r="M45" s="40">
        <f t="shared" si="15"/>
        <v>0</v>
      </c>
      <c r="N45" s="39"/>
      <c r="O45" s="39"/>
      <c r="P45" s="40">
        <f t="shared" si="16"/>
        <v>0</v>
      </c>
      <c r="Q45" s="40">
        <f t="shared" si="16"/>
        <v>0</v>
      </c>
      <c r="R45" s="39"/>
      <c r="S45" s="39"/>
      <c r="T45" s="40">
        <f t="shared" si="17"/>
        <v>0</v>
      </c>
      <c r="U45" s="40">
        <f t="shared" si="17"/>
        <v>0</v>
      </c>
      <c r="V45" s="39"/>
      <c r="W45" s="39"/>
      <c r="X45" s="44">
        <f t="shared" si="0"/>
        <v>0</v>
      </c>
      <c r="Y45" s="44">
        <f t="shared" si="0"/>
        <v>0</v>
      </c>
      <c r="AA45" s="141"/>
      <c r="AB45" s="39">
        <v>0</v>
      </c>
      <c r="AC45" s="39">
        <v>0</v>
      </c>
      <c r="AE45" s="180">
        <f t="shared" si="7"/>
        <v>0</v>
      </c>
      <c r="AF45" s="180">
        <f t="shared" si="8"/>
        <v>0</v>
      </c>
    </row>
    <row r="46" spans="1:32" ht="12.75">
      <c r="A46" s="29">
        <v>28</v>
      </c>
      <c r="B46" s="35" t="s">
        <v>51</v>
      </c>
      <c r="C46" s="83" t="s">
        <v>72</v>
      </c>
      <c r="D46" s="36" t="s">
        <v>17</v>
      </c>
      <c r="E46" s="73"/>
      <c r="F46" s="39"/>
      <c r="G46" s="39"/>
      <c r="H46" s="30">
        <f>+$E46*F46</f>
        <v>0</v>
      </c>
      <c r="I46" s="30">
        <f>+$E46*G46</f>
        <v>0</v>
      </c>
      <c r="J46" s="39"/>
      <c r="K46" s="39"/>
      <c r="L46" s="40">
        <f t="shared" si="15"/>
        <v>0</v>
      </c>
      <c r="M46" s="40">
        <f t="shared" si="15"/>
        <v>0</v>
      </c>
      <c r="N46" s="39"/>
      <c r="O46" s="39"/>
      <c r="P46" s="40">
        <f t="shared" si="16"/>
        <v>0</v>
      </c>
      <c r="Q46" s="40">
        <f t="shared" si="16"/>
        <v>0</v>
      </c>
      <c r="R46" s="39"/>
      <c r="S46" s="39"/>
      <c r="T46" s="40">
        <f t="shared" si="17"/>
        <v>0</v>
      </c>
      <c r="U46" s="40">
        <f t="shared" si="17"/>
        <v>0</v>
      </c>
      <c r="V46" s="39"/>
      <c r="W46" s="39"/>
      <c r="X46" s="44">
        <f t="shared" si="0"/>
        <v>0</v>
      </c>
      <c r="Y46" s="44">
        <f t="shared" si="0"/>
        <v>0</v>
      </c>
      <c r="AA46" s="141"/>
      <c r="AB46" s="39">
        <v>0</v>
      </c>
      <c r="AC46" s="39">
        <v>0</v>
      </c>
      <c r="AE46" s="180">
        <f t="shared" si="7"/>
        <v>0</v>
      </c>
      <c r="AF46" s="180">
        <f t="shared" si="8"/>
        <v>0</v>
      </c>
    </row>
    <row r="47" spans="1:32" ht="12.75">
      <c r="A47" s="150"/>
      <c r="B47" s="100" t="s">
        <v>68</v>
      </c>
      <c r="C47" s="149" t="s">
        <v>20</v>
      </c>
      <c r="D47" s="101"/>
      <c r="E47" s="73"/>
      <c r="F47" s="39"/>
      <c r="G47" s="39"/>
      <c r="H47" s="30">
        <f>SUM(H48:H100)</f>
        <v>0</v>
      </c>
      <c r="I47" s="30">
        <f>SUM(I48:I100)</f>
        <v>0</v>
      </c>
      <c r="J47" s="39"/>
      <c r="K47" s="39"/>
      <c r="L47" s="40">
        <f>SUM(L48:L100)</f>
        <v>0</v>
      </c>
      <c r="M47" s="40">
        <f>SUM(M48:M100)</f>
        <v>0</v>
      </c>
      <c r="N47" s="39"/>
      <c r="O47" s="39"/>
      <c r="P47" s="40">
        <f>SUM(P48:P100)</f>
        <v>0</v>
      </c>
      <c r="Q47" s="40">
        <f>SUM(Q48:Q100)</f>
        <v>0</v>
      </c>
      <c r="R47" s="39"/>
      <c r="S47" s="39"/>
      <c r="T47" s="40">
        <f>SUM(T48:T100)</f>
        <v>0</v>
      </c>
      <c r="U47" s="40">
        <f>SUM(U48:U100)</f>
        <v>0</v>
      </c>
      <c r="V47" s="39"/>
      <c r="W47" s="39"/>
      <c r="X47" s="44">
        <f t="shared" si="0"/>
        <v>0</v>
      </c>
      <c r="Y47" s="44">
        <f t="shared" si="0"/>
        <v>0</v>
      </c>
      <c r="AB47" s="39"/>
      <c r="AC47" s="39"/>
      <c r="AE47" s="180">
        <f t="shared" si="7"/>
        <v>0</v>
      </c>
      <c r="AF47" s="180">
        <f t="shared" si="8"/>
        <v>0</v>
      </c>
    </row>
    <row r="48" spans="1:32" ht="12.75">
      <c r="A48" s="29">
        <v>29</v>
      </c>
      <c r="B48" s="35" t="s">
        <v>52</v>
      </c>
      <c r="C48" s="83" t="s">
        <v>164</v>
      </c>
      <c r="D48" s="36" t="s">
        <v>11</v>
      </c>
      <c r="E48" s="73"/>
      <c r="F48" s="39">
        <v>500</v>
      </c>
      <c r="G48" s="39">
        <v>1125</v>
      </c>
      <c r="H48" s="30">
        <f>+$E48*F48</f>
        <v>0</v>
      </c>
      <c r="I48" s="30">
        <f>+$E48*G48</f>
        <v>0</v>
      </c>
      <c r="J48" s="39">
        <v>500</v>
      </c>
      <c r="K48" s="39">
        <v>1125</v>
      </c>
      <c r="L48" s="40">
        <f>+$E48*J48</f>
        <v>0</v>
      </c>
      <c r="M48" s="40">
        <f>+$E48*K48</f>
        <v>0</v>
      </c>
      <c r="N48" s="39">
        <v>500</v>
      </c>
      <c r="O48" s="39">
        <v>1125</v>
      </c>
      <c r="P48" s="40">
        <f>+$E48*N48</f>
        <v>0</v>
      </c>
      <c r="Q48" s="40">
        <f>+$E48*O48</f>
        <v>0</v>
      </c>
      <c r="R48" s="39">
        <v>500</v>
      </c>
      <c r="S48" s="39">
        <v>1125</v>
      </c>
      <c r="T48" s="40">
        <f>+$E48*R48</f>
        <v>0</v>
      </c>
      <c r="U48" s="40">
        <f>+$E48*S48</f>
        <v>0</v>
      </c>
      <c r="V48" s="39">
        <f>+F48+J48+N48+R48</f>
        <v>2000</v>
      </c>
      <c r="W48" s="39">
        <f>+G48+K48+O48+S48</f>
        <v>4500</v>
      </c>
      <c r="X48" s="44">
        <f t="shared" si="0"/>
        <v>0</v>
      </c>
      <c r="Y48" s="44">
        <f t="shared" si="0"/>
        <v>0</v>
      </c>
      <c r="AA48" s="141"/>
      <c r="AB48" s="39">
        <v>100</v>
      </c>
      <c r="AC48" s="39">
        <v>2500</v>
      </c>
      <c r="AE48" s="180">
        <f t="shared" si="7"/>
        <v>500</v>
      </c>
      <c r="AF48" s="180">
        <f t="shared" si="8"/>
        <v>1125</v>
      </c>
    </row>
    <row r="49" spans="1:32" ht="12.75">
      <c r="A49" s="150"/>
      <c r="B49" s="102"/>
      <c r="C49" s="103" t="s">
        <v>143</v>
      </c>
      <c r="D49" s="89"/>
      <c r="E49" s="73"/>
      <c r="F49" s="39"/>
      <c r="G49" s="39"/>
      <c r="H49" s="30"/>
      <c r="I49" s="30"/>
      <c r="J49" s="39"/>
      <c r="K49" s="39"/>
      <c r="L49" s="40"/>
      <c r="M49" s="40"/>
      <c r="N49" s="39"/>
      <c r="O49" s="39"/>
      <c r="P49" s="40"/>
      <c r="Q49" s="40"/>
      <c r="R49" s="39"/>
      <c r="S49" s="39"/>
      <c r="T49" s="40"/>
      <c r="U49" s="40"/>
      <c r="V49" s="39"/>
      <c r="W49" s="39"/>
      <c r="X49" s="44"/>
      <c r="Y49" s="44"/>
      <c r="AA49" s="141"/>
      <c r="AB49" s="39"/>
      <c r="AC49" s="39"/>
      <c r="AE49" s="180">
        <f t="shared" si="7"/>
        <v>0</v>
      </c>
      <c r="AF49" s="180">
        <f t="shared" si="8"/>
        <v>0</v>
      </c>
    </row>
    <row r="50" spans="1:32" ht="12.75">
      <c r="A50" s="150"/>
      <c r="B50" s="102"/>
      <c r="C50" s="104" t="s">
        <v>132</v>
      </c>
      <c r="D50" s="89"/>
      <c r="E50" s="73"/>
      <c r="F50" s="39"/>
      <c r="G50" s="39"/>
      <c r="H50" s="30"/>
      <c r="I50" s="30"/>
      <c r="J50" s="39"/>
      <c r="K50" s="39"/>
      <c r="L50" s="40"/>
      <c r="M50" s="40"/>
      <c r="N50" s="39"/>
      <c r="O50" s="39"/>
      <c r="P50" s="40"/>
      <c r="Q50" s="40"/>
      <c r="R50" s="39"/>
      <c r="S50" s="39"/>
      <c r="T50" s="40"/>
      <c r="U50" s="40"/>
      <c r="V50" s="39"/>
      <c r="W50" s="39"/>
      <c r="X50" s="44"/>
      <c r="Y50" s="44"/>
      <c r="AA50" s="141"/>
      <c r="AB50" s="39"/>
      <c r="AC50" s="39"/>
      <c r="AE50" s="180">
        <f t="shared" si="7"/>
        <v>0</v>
      </c>
      <c r="AF50" s="180">
        <f t="shared" si="8"/>
        <v>0</v>
      </c>
    </row>
    <row r="51" spans="1:32" ht="12.75">
      <c r="A51" s="150"/>
      <c r="B51" s="102"/>
      <c r="C51" s="104" t="s">
        <v>154</v>
      </c>
      <c r="D51" s="89"/>
      <c r="E51" s="73"/>
      <c r="F51" s="39"/>
      <c r="G51" s="39"/>
      <c r="H51" s="30"/>
      <c r="I51" s="30"/>
      <c r="J51" s="39"/>
      <c r="K51" s="39"/>
      <c r="L51" s="40"/>
      <c r="M51" s="40"/>
      <c r="N51" s="39"/>
      <c r="O51" s="39"/>
      <c r="P51" s="40"/>
      <c r="Q51" s="40"/>
      <c r="R51" s="39"/>
      <c r="S51" s="39"/>
      <c r="T51" s="40"/>
      <c r="U51" s="40"/>
      <c r="V51" s="39"/>
      <c r="W51" s="39"/>
      <c r="X51" s="44"/>
      <c r="Y51" s="44"/>
      <c r="AA51" s="141"/>
      <c r="AB51" s="39"/>
      <c r="AC51" s="39"/>
      <c r="AE51" s="180">
        <f t="shared" si="7"/>
        <v>0</v>
      </c>
      <c r="AF51" s="180">
        <f t="shared" si="8"/>
        <v>0</v>
      </c>
    </row>
    <row r="52" spans="1:32" ht="12.75">
      <c r="A52" s="150"/>
      <c r="B52" s="102"/>
      <c r="C52" s="104" t="s">
        <v>134</v>
      </c>
      <c r="D52" s="89"/>
      <c r="E52" s="73"/>
      <c r="F52" s="39"/>
      <c r="G52" s="39"/>
      <c r="H52" s="30"/>
      <c r="I52" s="30"/>
      <c r="J52" s="39"/>
      <c r="K52" s="39"/>
      <c r="L52" s="40"/>
      <c r="M52" s="40"/>
      <c r="N52" s="39"/>
      <c r="O52" s="39"/>
      <c r="P52" s="40"/>
      <c r="Q52" s="40"/>
      <c r="R52" s="39"/>
      <c r="S52" s="39"/>
      <c r="T52" s="40"/>
      <c r="U52" s="40"/>
      <c r="V52" s="39"/>
      <c r="W52" s="39"/>
      <c r="X52" s="44"/>
      <c r="Y52" s="44"/>
      <c r="AA52" s="141"/>
      <c r="AB52" s="39"/>
      <c r="AC52" s="39"/>
      <c r="AE52" s="180">
        <f t="shared" si="7"/>
        <v>0</v>
      </c>
      <c r="AF52" s="180">
        <f t="shared" si="8"/>
        <v>0</v>
      </c>
    </row>
    <row r="53" spans="1:32" ht="12.75">
      <c r="A53" s="150"/>
      <c r="B53" s="102"/>
      <c r="C53" s="104" t="s">
        <v>83</v>
      </c>
      <c r="D53" s="89"/>
      <c r="E53" s="73"/>
      <c r="F53" s="39"/>
      <c r="G53" s="39"/>
      <c r="H53" s="30"/>
      <c r="I53" s="30"/>
      <c r="J53" s="39"/>
      <c r="K53" s="39"/>
      <c r="L53" s="40"/>
      <c r="M53" s="40"/>
      <c r="N53" s="39"/>
      <c r="O53" s="39"/>
      <c r="P53" s="40"/>
      <c r="Q53" s="40"/>
      <c r="R53" s="39"/>
      <c r="S53" s="39"/>
      <c r="T53" s="40"/>
      <c r="U53" s="40"/>
      <c r="V53" s="39"/>
      <c r="W53" s="39"/>
      <c r="X53" s="44"/>
      <c r="Y53" s="44"/>
      <c r="AA53" s="141"/>
      <c r="AB53" s="39"/>
      <c r="AC53" s="39"/>
      <c r="AE53" s="180">
        <f t="shared" si="7"/>
        <v>0</v>
      </c>
      <c r="AF53" s="180">
        <f t="shared" si="8"/>
        <v>0</v>
      </c>
    </row>
    <row r="54" spans="1:32" ht="12.75">
      <c r="A54" s="150"/>
      <c r="B54" s="102"/>
      <c r="C54" s="151" t="s">
        <v>135</v>
      </c>
      <c r="D54" s="89"/>
      <c r="E54" s="73"/>
      <c r="F54" s="39"/>
      <c r="G54" s="39"/>
      <c r="H54" s="30"/>
      <c r="I54" s="30"/>
      <c r="J54" s="39"/>
      <c r="K54" s="39"/>
      <c r="L54" s="40"/>
      <c r="M54" s="40"/>
      <c r="N54" s="39"/>
      <c r="O54" s="39"/>
      <c r="P54" s="40"/>
      <c r="Q54" s="40"/>
      <c r="R54" s="39"/>
      <c r="S54" s="39"/>
      <c r="T54" s="40"/>
      <c r="U54" s="40"/>
      <c r="V54" s="39"/>
      <c r="W54" s="39"/>
      <c r="X54" s="44"/>
      <c r="Y54" s="44"/>
      <c r="AA54" s="141"/>
      <c r="AB54" s="39"/>
      <c r="AC54" s="39"/>
      <c r="AE54" s="180">
        <f t="shared" si="7"/>
        <v>0</v>
      </c>
      <c r="AF54" s="180">
        <f t="shared" si="8"/>
        <v>0</v>
      </c>
    </row>
    <row r="55" spans="1:32" ht="12.75">
      <c r="A55" s="150"/>
      <c r="B55" s="102"/>
      <c r="C55" s="104" t="s">
        <v>80</v>
      </c>
      <c r="D55" s="89"/>
      <c r="E55" s="73"/>
      <c r="F55" s="39"/>
      <c r="G55" s="39"/>
      <c r="H55" s="30"/>
      <c r="I55" s="30"/>
      <c r="J55" s="39"/>
      <c r="K55" s="39"/>
      <c r="L55" s="40"/>
      <c r="M55" s="40"/>
      <c r="N55" s="39"/>
      <c r="O55" s="39"/>
      <c r="P55" s="40"/>
      <c r="Q55" s="40"/>
      <c r="R55" s="39"/>
      <c r="S55" s="39"/>
      <c r="T55" s="40"/>
      <c r="U55" s="40"/>
      <c r="V55" s="39"/>
      <c r="W55" s="39"/>
      <c r="X55" s="44"/>
      <c r="Y55" s="44"/>
      <c r="AA55" s="141"/>
      <c r="AB55" s="39"/>
      <c r="AC55" s="39"/>
      <c r="AE55" s="180">
        <f t="shared" si="7"/>
        <v>0</v>
      </c>
      <c r="AF55" s="180">
        <f t="shared" si="8"/>
        <v>0</v>
      </c>
    </row>
    <row r="56" spans="1:32" ht="12.75">
      <c r="A56" s="29">
        <v>30</v>
      </c>
      <c r="B56" s="35" t="s">
        <v>53</v>
      </c>
      <c r="C56" s="83" t="s">
        <v>164</v>
      </c>
      <c r="D56" s="36" t="s">
        <v>11</v>
      </c>
      <c r="E56" s="73"/>
      <c r="F56" s="39">
        <v>200</v>
      </c>
      <c r="G56" s="39">
        <v>500</v>
      </c>
      <c r="H56" s="30">
        <f>+$E56*F56</f>
        <v>0</v>
      </c>
      <c r="I56" s="30">
        <f>+$E56*G56</f>
        <v>0</v>
      </c>
      <c r="J56" s="39">
        <v>200</v>
      </c>
      <c r="K56" s="39">
        <v>500</v>
      </c>
      <c r="L56" s="40">
        <f>+$E56*J56</f>
        <v>0</v>
      </c>
      <c r="M56" s="40">
        <f>+$E56*K56</f>
        <v>0</v>
      </c>
      <c r="N56" s="39">
        <v>200</v>
      </c>
      <c r="O56" s="39">
        <v>500</v>
      </c>
      <c r="P56" s="40">
        <f>+$E56*N56</f>
        <v>0</v>
      </c>
      <c r="Q56" s="40">
        <f>+$E56*O56</f>
        <v>0</v>
      </c>
      <c r="R56" s="39">
        <v>100</v>
      </c>
      <c r="S56" s="39">
        <v>500</v>
      </c>
      <c r="T56" s="40">
        <f>+$E56*R56</f>
        <v>0</v>
      </c>
      <c r="U56" s="40">
        <f>+$E56*S56</f>
        <v>0</v>
      </c>
      <c r="V56" s="39">
        <f>+F56+J56+N56+R56</f>
        <v>700</v>
      </c>
      <c r="W56" s="39">
        <f>+G56+K56+O56+S56</f>
        <v>2000</v>
      </c>
      <c r="X56" s="44">
        <f>+H56+L56+P56+T56</f>
        <v>0</v>
      </c>
      <c r="Y56" s="44">
        <f>+I56+M56+Q56+U56</f>
        <v>0</v>
      </c>
      <c r="AA56" s="141"/>
      <c r="AB56" s="39">
        <v>20</v>
      </c>
      <c r="AC56" s="39">
        <v>600</v>
      </c>
      <c r="AE56" s="180">
        <f t="shared" si="7"/>
        <v>100</v>
      </c>
      <c r="AF56" s="180">
        <f t="shared" si="8"/>
        <v>270</v>
      </c>
    </row>
    <row r="57" spans="1:32" ht="12.75">
      <c r="A57" s="150"/>
      <c r="B57" s="102"/>
      <c r="C57" s="103" t="s">
        <v>144</v>
      </c>
      <c r="D57" s="89"/>
      <c r="E57" s="73"/>
      <c r="F57" s="39"/>
      <c r="G57" s="39"/>
      <c r="H57" s="30"/>
      <c r="I57" s="30"/>
      <c r="J57" s="39"/>
      <c r="K57" s="39"/>
      <c r="L57" s="40"/>
      <c r="M57" s="40"/>
      <c r="N57" s="39"/>
      <c r="O57" s="39"/>
      <c r="P57" s="40"/>
      <c r="Q57" s="40"/>
      <c r="R57" s="39"/>
      <c r="S57" s="39"/>
      <c r="T57" s="40"/>
      <c r="U57" s="40"/>
      <c r="V57" s="39"/>
      <c r="W57" s="39"/>
      <c r="X57" s="44"/>
      <c r="Y57" s="44"/>
      <c r="AB57" s="39"/>
      <c r="AC57" s="39"/>
      <c r="AE57" s="180">
        <f t="shared" si="7"/>
        <v>0</v>
      </c>
      <c r="AF57" s="180">
        <f t="shared" si="8"/>
        <v>0</v>
      </c>
    </row>
    <row r="58" spans="1:32" ht="12.75">
      <c r="A58" s="150"/>
      <c r="B58" s="102"/>
      <c r="C58" s="104" t="s">
        <v>132</v>
      </c>
      <c r="D58" s="89"/>
      <c r="E58" s="73"/>
      <c r="F58" s="39"/>
      <c r="G58" s="39"/>
      <c r="H58" s="30"/>
      <c r="I58" s="30"/>
      <c r="J58" s="39"/>
      <c r="K58" s="39"/>
      <c r="L58" s="40"/>
      <c r="M58" s="40"/>
      <c r="N58" s="39"/>
      <c r="O58" s="39"/>
      <c r="P58" s="40"/>
      <c r="Q58" s="40"/>
      <c r="R58" s="39"/>
      <c r="S58" s="39"/>
      <c r="T58" s="40"/>
      <c r="U58" s="40"/>
      <c r="V58" s="39"/>
      <c r="W58" s="39"/>
      <c r="X58" s="44"/>
      <c r="Y58" s="44"/>
      <c r="AB58" s="39"/>
      <c r="AC58" s="39"/>
      <c r="AE58" s="180">
        <f t="shared" si="7"/>
        <v>0</v>
      </c>
      <c r="AF58" s="180">
        <f t="shared" si="8"/>
        <v>0</v>
      </c>
    </row>
    <row r="59" spans="1:32" ht="12.75">
      <c r="A59" s="150"/>
      <c r="B59" s="102"/>
      <c r="C59" s="104" t="s">
        <v>154</v>
      </c>
      <c r="D59" s="89"/>
      <c r="E59" s="73"/>
      <c r="F59" s="39"/>
      <c r="G59" s="39"/>
      <c r="H59" s="30"/>
      <c r="I59" s="30"/>
      <c r="J59" s="39"/>
      <c r="K59" s="39"/>
      <c r="L59" s="40"/>
      <c r="M59" s="40"/>
      <c r="N59" s="39"/>
      <c r="O59" s="39"/>
      <c r="P59" s="40"/>
      <c r="Q59" s="40"/>
      <c r="R59" s="39"/>
      <c r="S59" s="39"/>
      <c r="T59" s="40"/>
      <c r="U59" s="40"/>
      <c r="V59" s="39"/>
      <c r="W59" s="39"/>
      <c r="X59" s="44"/>
      <c r="Y59" s="44"/>
      <c r="AB59" s="39"/>
      <c r="AC59" s="39"/>
      <c r="AE59" s="180">
        <f t="shared" si="7"/>
        <v>0</v>
      </c>
      <c r="AF59" s="180">
        <f t="shared" si="8"/>
        <v>0</v>
      </c>
    </row>
    <row r="60" spans="1:32" ht="12.75">
      <c r="A60" s="150"/>
      <c r="B60" s="102"/>
      <c r="C60" s="104" t="s">
        <v>134</v>
      </c>
      <c r="D60" s="89"/>
      <c r="E60" s="73"/>
      <c r="F60" s="39"/>
      <c r="G60" s="39"/>
      <c r="H60" s="30"/>
      <c r="I60" s="30"/>
      <c r="J60" s="39"/>
      <c r="K60" s="39"/>
      <c r="L60" s="40"/>
      <c r="M60" s="40"/>
      <c r="N60" s="39"/>
      <c r="O60" s="39"/>
      <c r="P60" s="40"/>
      <c r="Q60" s="40"/>
      <c r="R60" s="39"/>
      <c r="S60" s="39"/>
      <c r="T60" s="40"/>
      <c r="U60" s="40"/>
      <c r="V60" s="39"/>
      <c r="W60" s="39"/>
      <c r="X60" s="44"/>
      <c r="Y60" s="44"/>
      <c r="AB60" s="39"/>
      <c r="AC60" s="39"/>
      <c r="AE60" s="180">
        <f t="shared" si="7"/>
        <v>0</v>
      </c>
      <c r="AF60" s="180">
        <f t="shared" si="8"/>
        <v>0</v>
      </c>
    </row>
    <row r="61" spans="1:32" ht="12.75">
      <c r="A61" s="150"/>
      <c r="B61" s="102"/>
      <c r="C61" s="104" t="s">
        <v>83</v>
      </c>
      <c r="D61" s="89"/>
      <c r="E61" s="73"/>
      <c r="F61" s="39"/>
      <c r="G61" s="39"/>
      <c r="H61" s="30"/>
      <c r="I61" s="30"/>
      <c r="J61" s="39"/>
      <c r="K61" s="39"/>
      <c r="L61" s="40"/>
      <c r="M61" s="40"/>
      <c r="N61" s="39"/>
      <c r="O61" s="39"/>
      <c r="P61" s="40"/>
      <c r="Q61" s="40"/>
      <c r="R61" s="39"/>
      <c r="S61" s="39"/>
      <c r="T61" s="40"/>
      <c r="U61" s="40"/>
      <c r="V61" s="39"/>
      <c r="W61" s="39"/>
      <c r="X61" s="44"/>
      <c r="Y61" s="44"/>
      <c r="AB61" s="39"/>
      <c r="AC61" s="39"/>
      <c r="AE61" s="180">
        <f t="shared" si="7"/>
        <v>0</v>
      </c>
      <c r="AF61" s="180">
        <f t="shared" si="8"/>
        <v>0</v>
      </c>
    </row>
    <row r="62" spans="1:32" ht="12.75">
      <c r="A62" s="150"/>
      <c r="B62" s="102"/>
      <c r="C62" s="151" t="s">
        <v>135</v>
      </c>
      <c r="D62" s="89"/>
      <c r="E62" s="73"/>
      <c r="F62" s="39"/>
      <c r="G62" s="39"/>
      <c r="H62" s="30"/>
      <c r="I62" s="30"/>
      <c r="J62" s="39"/>
      <c r="K62" s="39"/>
      <c r="L62" s="40"/>
      <c r="M62" s="40"/>
      <c r="N62" s="39"/>
      <c r="O62" s="39"/>
      <c r="P62" s="40"/>
      <c r="Q62" s="40"/>
      <c r="R62" s="39"/>
      <c r="S62" s="39"/>
      <c r="T62" s="40"/>
      <c r="U62" s="40"/>
      <c r="V62" s="39"/>
      <c r="W62" s="39"/>
      <c r="X62" s="44"/>
      <c r="Y62" s="44"/>
      <c r="AB62" s="39"/>
      <c r="AC62" s="39"/>
      <c r="AE62" s="180">
        <f t="shared" si="7"/>
        <v>0</v>
      </c>
      <c r="AF62" s="180">
        <f t="shared" si="8"/>
        <v>0</v>
      </c>
    </row>
    <row r="63" spans="1:32" ht="12.75">
      <c r="A63" s="150"/>
      <c r="B63" s="102"/>
      <c r="C63" s="104" t="s">
        <v>80</v>
      </c>
      <c r="D63" s="89"/>
      <c r="E63" s="73"/>
      <c r="F63" s="39"/>
      <c r="G63" s="39"/>
      <c r="H63" s="30"/>
      <c r="I63" s="30"/>
      <c r="J63" s="39"/>
      <c r="K63" s="39"/>
      <c r="L63" s="40"/>
      <c r="M63" s="40"/>
      <c r="N63" s="39"/>
      <c r="O63" s="39"/>
      <c r="P63" s="40"/>
      <c r="Q63" s="40"/>
      <c r="R63" s="39"/>
      <c r="S63" s="39"/>
      <c r="T63" s="40"/>
      <c r="U63" s="40"/>
      <c r="V63" s="39"/>
      <c r="W63" s="39"/>
      <c r="X63" s="44"/>
      <c r="Y63" s="44"/>
      <c r="AB63" s="39"/>
      <c r="AC63" s="39"/>
      <c r="AE63" s="180">
        <f t="shared" si="7"/>
        <v>0</v>
      </c>
      <c r="AF63" s="180">
        <f t="shared" si="8"/>
        <v>0</v>
      </c>
    </row>
    <row r="64" spans="1:32" ht="12.75">
      <c r="A64" s="29">
        <v>31</v>
      </c>
      <c r="B64" s="35" t="s">
        <v>55</v>
      </c>
      <c r="C64" s="83" t="s">
        <v>164</v>
      </c>
      <c r="D64" s="36" t="s">
        <v>11</v>
      </c>
      <c r="E64" s="73"/>
      <c r="F64" s="39">
        <v>90</v>
      </c>
      <c r="G64" s="39">
        <v>210</v>
      </c>
      <c r="H64" s="30">
        <f>+$E64*F64</f>
        <v>0</v>
      </c>
      <c r="I64" s="30">
        <f>+$E64*G64</f>
        <v>0</v>
      </c>
      <c r="J64" s="39">
        <v>90</v>
      </c>
      <c r="K64" s="39">
        <v>210</v>
      </c>
      <c r="L64" s="40">
        <f>+$E64*J64</f>
        <v>0</v>
      </c>
      <c r="M64" s="40">
        <f>+$E64*K64</f>
        <v>0</v>
      </c>
      <c r="N64" s="39">
        <v>90</v>
      </c>
      <c r="O64" s="39">
        <v>210</v>
      </c>
      <c r="P64" s="40">
        <f>+$E64*N64</f>
        <v>0</v>
      </c>
      <c r="Q64" s="40">
        <f>+$E64*O64</f>
        <v>0</v>
      </c>
      <c r="R64" s="39">
        <v>90</v>
      </c>
      <c r="S64" s="39">
        <v>210</v>
      </c>
      <c r="T64" s="40">
        <f>+$E64*R64</f>
        <v>0</v>
      </c>
      <c r="U64" s="40">
        <f>+$E64*S64</f>
        <v>0</v>
      </c>
      <c r="V64" s="39">
        <f>+F64+J64+N64+R64</f>
        <v>360</v>
      </c>
      <c r="W64" s="39">
        <f>+G64+K64+O64+S64</f>
        <v>840</v>
      </c>
      <c r="X64" s="44">
        <f>+H64+L64+P64+T64</f>
        <v>0</v>
      </c>
      <c r="Y64" s="44">
        <f>+I64+M64+Q64+U64</f>
        <v>0</v>
      </c>
      <c r="AA64" s="141"/>
      <c r="AB64" s="39">
        <v>17.5</v>
      </c>
      <c r="AC64" s="39">
        <v>450</v>
      </c>
      <c r="AE64" s="180">
        <f t="shared" si="7"/>
        <v>87.5</v>
      </c>
      <c r="AF64" s="180">
        <f t="shared" si="8"/>
        <v>202.5</v>
      </c>
    </row>
    <row r="65" spans="1:32" ht="12.75">
      <c r="A65" s="150"/>
      <c r="B65" s="102"/>
      <c r="C65" s="103" t="s">
        <v>145</v>
      </c>
      <c r="D65" s="89"/>
      <c r="E65" s="73"/>
      <c r="F65" s="39"/>
      <c r="G65" s="39"/>
      <c r="H65" s="30"/>
      <c r="I65" s="30"/>
      <c r="J65" s="39"/>
      <c r="K65" s="39"/>
      <c r="L65" s="40"/>
      <c r="M65" s="40"/>
      <c r="N65" s="39"/>
      <c r="O65" s="39"/>
      <c r="P65" s="40"/>
      <c r="Q65" s="40"/>
      <c r="R65" s="39"/>
      <c r="S65" s="39"/>
      <c r="T65" s="40"/>
      <c r="U65" s="40"/>
      <c r="V65" s="39"/>
      <c r="W65" s="39"/>
      <c r="X65" s="44"/>
      <c r="Y65" s="44"/>
      <c r="AB65" s="39"/>
      <c r="AC65" s="39"/>
      <c r="AE65" s="180">
        <f t="shared" si="7"/>
        <v>0</v>
      </c>
      <c r="AF65" s="180">
        <f t="shared" si="8"/>
        <v>0</v>
      </c>
    </row>
    <row r="66" spans="1:32" ht="12.75">
      <c r="A66" s="150"/>
      <c r="B66" s="102"/>
      <c r="C66" s="104" t="s">
        <v>132</v>
      </c>
      <c r="D66" s="89"/>
      <c r="E66" s="73"/>
      <c r="F66" s="39"/>
      <c r="G66" s="39"/>
      <c r="H66" s="30"/>
      <c r="I66" s="30"/>
      <c r="J66" s="39"/>
      <c r="K66" s="39"/>
      <c r="L66" s="40"/>
      <c r="M66" s="40"/>
      <c r="N66" s="39"/>
      <c r="O66" s="39"/>
      <c r="P66" s="40"/>
      <c r="Q66" s="40"/>
      <c r="R66" s="39"/>
      <c r="S66" s="39"/>
      <c r="T66" s="40"/>
      <c r="U66" s="40"/>
      <c r="V66" s="39"/>
      <c r="W66" s="39"/>
      <c r="X66" s="44"/>
      <c r="Y66" s="44"/>
      <c r="AB66" s="39"/>
      <c r="AC66" s="39"/>
      <c r="AE66" s="180">
        <f t="shared" si="7"/>
        <v>0</v>
      </c>
      <c r="AF66" s="180">
        <f t="shared" si="8"/>
        <v>0</v>
      </c>
    </row>
    <row r="67" spans="1:32" ht="12.75">
      <c r="A67" s="150"/>
      <c r="B67" s="102"/>
      <c r="C67" s="104" t="s">
        <v>154</v>
      </c>
      <c r="D67" s="89"/>
      <c r="E67" s="73"/>
      <c r="F67" s="39"/>
      <c r="G67" s="39"/>
      <c r="H67" s="30"/>
      <c r="I67" s="30"/>
      <c r="J67" s="39"/>
      <c r="K67" s="39"/>
      <c r="L67" s="40"/>
      <c r="M67" s="40"/>
      <c r="N67" s="39"/>
      <c r="O67" s="39"/>
      <c r="P67" s="40"/>
      <c r="Q67" s="40"/>
      <c r="R67" s="39"/>
      <c r="S67" s="39"/>
      <c r="T67" s="40"/>
      <c r="U67" s="40"/>
      <c r="V67" s="39"/>
      <c r="W67" s="39"/>
      <c r="X67" s="44"/>
      <c r="Y67" s="44"/>
      <c r="AB67" s="39"/>
      <c r="AC67" s="39"/>
      <c r="AE67" s="180">
        <f t="shared" si="7"/>
        <v>0</v>
      </c>
      <c r="AF67" s="180">
        <f t="shared" si="8"/>
        <v>0</v>
      </c>
    </row>
    <row r="68" spans="1:32" ht="12.75">
      <c r="A68" s="150"/>
      <c r="B68" s="102"/>
      <c r="C68" s="104" t="s">
        <v>134</v>
      </c>
      <c r="D68" s="89"/>
      <c r="E68" s="73"/>
      <c r="F68" s="39"/>
      <c r="G68" s="39"/>
      <c r="H68" s="30"/>
      <c r="I68" s="30"/>
      <c r="J68" s="39"/>
      <c r="K68" s="39"/>
      <c r="L68" s="40"/>
      <c r="M68" s="40"/>
      <c r="N68" s="39"/>
      <c r="O68" s="39"/>
      <c r="P68" s="40"/>
      <c r="Q68" s="40"/>
      <c r="R68" s="39"/>
      <c r="S68" s="39"/>
      <c r="T68" s="40"/>
      <c r="U68" s="40"/>
      <c r="V68" s="39"/>
      <c r="W68" s="39"/>
      <c r="X68" s="44"/>
      <c r="Y68" s="44"/>
      <c r="AB68" s="39"/>
      <c r="AC68" s="39"/>
      <c r="AE68" s="180">
        <f t="shared" si="7"/>
        <v>0</v>
      </c>
      <c r="AF68" s="180">
        <f t="shared" si="8"/>
        <v>0</v>
      </c>
    </row>
    <row r="69" spans="1:32" ht="12.75">
      <c r="A69" s="150"/>
      <c r="B69" s="102"/>
      <c r="C69" s="104" t="s">
        <v>83</v>
      </c>
      <c r="D69" s="89"/>
      <c r="E69" s="73"/>
      <c r="F69" s="39"/>
      <c r="G69" s="39"/>
      <c r="H69" s="30"/>
      <c r="I69" s="30"/>
      <c r="J69" s="39"/>
      <c r="K69" s="39"/>
      <c r="L69" s="40"/>
      <c r="M69" s="40"/>
      <c r="N69" s="39"/>
      <c r="O69" s="39"/>
      <c r="P69" s="40"/>
      <c r="Q69" s="40"/>
      <c r="R69" s="39"/>
      <c r="S69" s="39"/>
      <c r="T69" s="40"/>
      <c r="U69" s="40"/>
      <c r="V69" s="39"/>
      <c r="W69" s="39"/>
      <c r="X69" s="44"/>
      <c r="Y69" s="44"/>
      <c r="AB69" s="39"/>
      <c r="AC69" s="39"/>
      <c r="AE69" s="180">
        <f t="shared" si="7"/>
        <v>0</v>
      </c>
      <c r="AF69" s="180">
        <f t="shared" si="8"/>
        <v>0</v>
      </c>
    </row>
    <row r="70" spans="1:32" ht="12.75">
      <c r="A70" s="150"/>
      <c r="B70" s="102"/>
      <c r="C70" s="151" t="s">
        <v>135</v>
      </c>
      <c r="D70" s="89"/>
      <c r="E70" s="73"/>
      <c r="F70" s="39"/>
      <c r="G70" s="39"/>
      <c r="H70" s="30"/>
      <c r="I70" s="30"/>
      <c r="J70" s="39"/>
      <c r="K70" s="39"/>
      <c r="L70" s="40"/>
      <c r="M70" s="40"/>
      <c r="N70" s="39"/>
      <c r="O70" s="39"/>
      <c r="P70" s="40"/>
      <c r="Q70" s="40"/>
      <c r="R70" s="39"/>
      <c r="S70" s="39"/>
      <c r="T70" s="40"/>
      <c r="U70" s="40"/>
      <c r="V70" s="39"/>
      <c r="W70" s="39"/>
      <c r="X70" s="44"/>
      <c r="Y70" s="44"/>
      <c r="AB70" s="39"/>
      <c r="AC70" s="39"/>
      <c r="AE70" s="180">
        <f t="shared" si="7"/>
        <v>0</v>
      </c>
      <c r="AF70" s="180">
        <f t="shared" si="8"/>
        <v>0</v>
      </c>
    </row>
    <row r="71" spans="1:32" ht="12.75">
      <c r="A71" s="150"/>
      <c r="B71" s="102"/>
      <c r="C71" s="104" t="s">
        <v>80</v>
      </c>
      <c r="D71" s="89"/>
      <c r="E71" s="73"/>
      <c r="F71" s="39"/>
      <c r="G71" s="39"/>
      <c r="H71" s="30"/>
      <c r="I71" s="30"/>
      <c r="J71" s="39"/>
      <c r="K71" s="39"/>
      <c r="L71" s="40"/>
      <c r="M71" s="40"/>
      <c r="N71" s="39"/>
      <c r="O71" s="39"/>
      <c r="P71" s="40"/>
      <c r="Q71" s="40"/>
      <c r="R71" s="39"/>
      <c r="S71" s="39"/>
      <c r="T71" s="40"/>
      <c r="U71" s="40"/>
      <c r="V71" s="39"/>
      <c r="W71" s="39"/>
      <c r="X71" s="44"/>
      <c r="Y71" s="44"/>
      <c r="AB71" s="39"/>
      <c r="AC71" s="39"/>
      <c r="AE71" s="180">
        <f t="shared" si="7"/>
        <v>0</v>
      </c>
      <c r="AF71" s="180">
        <f t="shared" si="8"/>
        <v>0</v>
      </c>
    </row>
    <row r="72" spans="1:32" ht="12.75">
      <c r="A72" s="29">
        <v>32</v>
      </c>
      <c r="B72" s="36" t="s">
        <v>74</v>
      </c>
      <c r="C72" s="83" t="s">
        <v>165</v>
      </c>
      <c r="D72" s="36" t="s">
        <v>11</v>
      </c>
      <c r="E72" s="73"/>
      <c r="F72" s="39">
        <v>500</v>
      </c>
      <c r="G72" s="39">
        <v>1125</v>
      </c>
      <c r="H72" s="30">
        <f>+$E72*F72</f>
        <v>0</v>
      </c>
      <c r="I72" s="30">
        <f>+$E72*G72</f>
        <v>0</v>
      </c>
      <c r="J72" s="39">
        <v>500</v>
      </c>
      <c r="K72" s="39">
        <v>1125</v>
      </c>
      <c r="L72" s="40">
        <f>+$E72*J72</f>
        <v>0</v>
      </c>
      <c r="M72" s="40">
        <f>+$E72*K72</f>
        <v>0</v>
      </c>
      <c r="N72" s="39">
        <v>500</v>
      </c>
      <c r="O72" s="39">
        <v>1125</v>
      </c>
      <c r="P72" s="40">
        <f>+$E72*N72</f>
        <v>0</v>
      </c>
      <c r="Q72" s="40">
        <f>+$E72*O72</f>
        <v>0</v>
      </c>
      <c r="R72" s="39">
        <v>500</v>
      </c>
      <c r="S72" s="39">
        <v>1125</v>
      </c>
      <c r="T72" s="40">
        <f>+$E72*R72</f>
        <v>0</v>
      </c>
      <c r="U72" s="40">
        <f>+$E72*S72</f>
        <v>0</v>
      </c>
      <c r="V72" s="39">
        <f>+F72+J72+N72+R72</f>
        <v>2000</v>
      </c>
      <c r="W72" s="39">
        <f>+G72+K72+O72+S72</f>
        <v>4500</v>
      </c>
      <c r="X72" s="44">
        <f>+H72+L72+P72+T72</f>
        <v>0</v>
      </c>
      <c r="Y72" s="44">
        <f>+I72+M72+Q72+U72</f>
        <v>0</v>
      </c>
      <c r="AA72" s="141"/>
      <c r="AB72" s="39">
        <v>100</v>
      </c>
      <c r="AC72" s="39">
        <v>2500</v>
      </c>
      <c r="AE72" s="180">
        <f t="shared" si="7"/>
        <v>500</v>
      </c>
      <c r="AF72" s="180">
        <f t="shared" si="8"/>
        <v>1125</v>
      </c>
    </row>
    <row r="73" spans="1:32" ht="12.75">
      <c r="A73" s="150"/>
      <c r="B73" s="102"/>
      <c r="C73" s="103" t="s">
        <v>143</v>
      </c>
      <c r="D73" s="89"/>
      <c r="E73" s="73"/>
      <c r="F73" s="39"/>
      <c r="G73" s="39"/>
      <c r="H73" s="30"/>
      <c r="I73" s="30"/>
      <c r="J73" s="39"/>
      <c r="K73" s="39"/>
      <c r="L73" s="40"/>
      <c r="M73" s="40"/>
      <c r="N73" s="39"/>
      <c r="O73" s="39"/>
      <c r="P73" s="40"/>
      <c r="Q73" s="40"/>
      <c r="R73" s="39"/>
      <c r="S73" s="39"/>
      <c r="T73" s="40"/>
      <c r="U73" s="40"/>
      <c r="V73" s="39"/>
      <c r="W73" s="39"/>
      <c r="X73" s="44"/>
      <c r="Y73" s="44"/>
      <c r="AB73" s="39"/>
      <c r="AC73" s="39"/>
      <c r="AE73" s="180">
        <f t="shared" si="7"/>
        <v>0</v>
      </c>
      <c r="AF73" s="180">
        <f t="shared" si="8"/>
        <v>0</v>
      </c>
    </row>
    <row r="74" spans="1:32" ht="12.75">
      <c r="A74" s="150"/>
      <c r="B74" s="102"/>
      <c r="C74" s="104" t="s">
        <v>132</v>
      </c>
      <c r="D74" s="89"/>
      <c r="E74" s="73"/>
      <c r="F74" s="39"/>
      <c r="G74" s="39"/>
      <c r="H74" s="30"/>
      <c r="I74" s="30"/>
      <c r="J74" s="39"/>
      <c r="K74" s="39"/>
      <c r="L74" s="40"/>
      <c r="M74" s="40"/>
      <c r="N74" s="39"/>
      <c r="O74" s="39"/>
      <c r="P74" s="40"/>
      <c r="Q74" s="40"/>
      <c r="R74" s="39"/>
      <c r="S74" s="39"/>
      <c r="T74" s="40"/>
      <c r="U74" s="40"/>
      <c r="V74" s="39"/>
      <c r="W74" s="39"/>
      <c r="X74" s="44"/>
      <c r="Y74" s="44"/>
      <c r="AB74" s="39"/>
      <c r="AC74" s="39"/>
      <c r="AE74" s="180">
        <f t="shared" si="7"/>
        <v>0</v>
      </c>
      <c r="AF74" s="180">
        <f t="shared" si="8"/>
        <v>0</v>
      </c>
    </row>
    <row r="75" spans="1:32" ht="12.75">
      <c r="A75" s="150"/>
      <c r="B75" s="102"/>
      <c r="C75" s="104" t="s">
        <v>166</v>
      </c>
      <c r="D75" s="89"/>
      <c r="E75" s="73"/>
      <c r="F75" s="39"/>
      <c r="G75" s="39"/>
      <c r="H75" s="30"/>
      <c r="I75" s="30"/>
      <c r="J75" s="39"/>
      <c r="K75" s="39"/>
      <c r="L75" s="40"/>
      <c r="M75" s="40"/>
      <c r="N75" s="39"/>
      <c r="O75" s="39"/>
      <c r="P75" s="40"/>
      <c r="Q75" s="40"/>
      <c r="R75" s="39"/>
      <c r="S75" s="39"/>
      <c r="T75" s="40"/>
      <c r="U75" s="40"/>
      <c r="V75" s="39"/>
      <c r="W75" s="39"/>
      <c r="X75" s="44"/>
      <c r="Y75" s="44"/>
      <c r="AB75" s="39"/>
      <c r="AC75" s="39"/>
      <c r="AE75" s="180">
        <f t="shared" si="7"/>
        <v>0</v>
      </c>
      <c r="AF75" s="180">
        <f t="shared" si="8"/>
        <v>0</v>
      </c>
    </row>
    <row r="76" spans="1:32" ht="12.75">
      <c r="A76" s="150"/>
      <c r="B76" s="102"/>
      <c r="C76" s="104" t="s">
        <v>134</v>
      </c>
      <c r="D76" s="89"/>
      <c r="E76" s="73"/>
      <c r="F76" s="39"/>
      <c r="G76" s="39"/>
      <c r="H76" s="30"/>
      <c r="I76" s="30"/>
      <c r="J76" s="39"/>
      <c r="K76" s="39"/>
      <c r="L76" s="40"/>
      <c r="M76" s="40"/>
      <c r="N76" s="39"/>
      <c r="O76" s="39"/>
      <c r="P76" s="40"/>
      <c r="Q76" s="40"/>
      <c r="R76" s="39"/>
      <c r="S76" s="39"/>
      <c r="T76" s="40"/>
      <c r="U76" s="40"/>
      <c r="V76" s="39"/>
      <c r="W76" s="39"/>
      <c r="X76" s="44"/>
      <c r="Y76" s="44"/>
      <c r="AB76" s="39"/>
      <c r="AC76" s="39"/>
      <c r="AE76" s="180">
        <f t="shared" si="7"/>
        <v>0</v>
      </c>
      <c r="AF76" s="180">
        <f t="shared" si="8"/>
        <v>0</v>
      </c>
    </row>
    <row r="77" spans="1:32" ht="12.75">
      <c r="A77" s="150"/>
      <c r="B77" s="102"/>
      <c r="C77" s="104" t="s">
        <v>83</v>
      </c>
      <c r="D77" s="89"/>
      <c r="E77" s="73"/>
      <c r="F77" s="39"/>
      <c r="G77" s="39"/>
      <c r="H77" s="30"/>
      <c r="I77" s="30"/>
      <c r="J77" s="39"/>
      <c r="K77" s="39"/>
      <c r="L77" s="40"/>
      <c r="M77" s="40"/>
      <c r="N77" s="39"/>
      <c r="O77" s="39"/>
      <c r="P77" s="40"/>
      <c r="Q77" s="40"/>
      <c r="R77" s="39"/>
      <c r="S77" s="39"/>
      <c r="T77" s="40"/>
      <c r="U77" s="40"/>
      <c r="V77" s="39"/>
      <c r="W77" s="39"/>
      <c r="X77" s="44"/>
      <c r="Y77" s="44"/>
      <c r="AB77" s="39"/>
      <c r="AC77" s="39"/>
      <c r="AE77" s="180">
        <f t="shared" si="7"/>
        <v>0</v>
      </c>
      <c r="AF77" s="180">
        <f t="shared" si="8"/>
        <v>0</v>
      </c>
    </row>
    <row r="78" spans="1:32" ht="12.75">
      <c r="A78" s="150"/>
      <c r="B78" s="102"/>
      <c r="C78" s="151" t="s">
        <v>135</v>
      </c>
      <c r="D78" s="89"/>
      <c r="E78" s="73"/>
      <c r="F78" s="39"/>
      <c r="G78" s="39"/>
      <c r="H78" s="30"/>
      <c r="I78" s="30"/>
      <c r="J78" s="39"/>
      <c r="K78" s="39"/>
      <c r="L78" s="40"/>
      <c r="M78" s="40"/>
      <c r="N78" s="39"/>
      <c r="O78" s="39"/>
      <c r="P78" s="40"/>
      <c r="Q78" s="40"/>
      <c r="R78" s="39"/>
      <c r="S78" s="39"/>
      <c r="T78" s="40"/>
      <c r="U78" s="40"/>
      <c r="V78" s="39"/>
      <c r="W78" s="39"/>
      <c r="X78" s="44"/>
      <c r="Y78" s="44"/>
      <c r="AB78" s="39"/>
      <c r="AC78" s="39"/>
      <c r="AE78" s="180">
        <f t="shared" si="7"/>
        <v>0</v>
      </c>
      <c r="AF78" s="180">
        <f t="shared" si="8"/>
        <v>0</v>
      </c>
    </row>
    <row r="79" spans="1:32" ht="12.75">
      <c r="A79" s="150"/>
      <c r="B79" s="102"/>
      <c r="C79" s="104" t="s">
        <v>167</v>
      </c>
      <c r="D79" s="89"/>
      <c r="E79" s="73"/>
      <c r="F79" s="39"/>
      <c r="G79" s="39"/>
      <c r="H79" s="30"/>
      <c r="I79" s="30"/>
      <c r="J79" s="39"/>
      <c r="K79" s="39"/>
      <c r="L79" s="40"/>
      <c r="M79" s="40"/>
      <c r="N79" s="39"/>
      <c r="O79" s="39"/>
      <c r="P79" s="40"/>
      <c r="Q79" s="40"/>
      <c r="R79" s="39"/>
      <c r="S79" s="39"/>
      <c r="T79" s="40"/>
      <c r="U79" s="40"/>
      <c r="V79" s="39"/>
      <c r="W79" s="39"/>
      <c r="X79" s="44"/>
      <c r="Y79" s="44"/>
      <c r="AB79" s="39"/>
      <c r="AC79" s="39"/>
      <c r="AE79" s="180">
        <f t="shared" si="7"/>
        <v>0</v>
      </c>
      <c r="AF79" s="180">
        <f t="shared" si="8"/>
        <v>0</v>
      </c>
    </row>
    <row r="80" spans="1:32" ht="12.75">
      <c r="A80" s="150"/>
      <c r="B80" s="102"/>
      <c r="C80" s="177" t="s">
        <v>80</v>
      </c>
      <c r="D80" s="89"/>
      <c r="E80" s="73"/>
      <c r="F80" s="39"/>
      <c r="G80" s="39"/>
      <c r="H80" s="30"/>
      <c r="I80" s="30"/>
      <c r="J80" s="39"/>
      <c r="K80" s="39"/>
      <c r="L80" s="40"/>
      <c r="M80" s="40"/>
      <c r="N80" s="39"/>
      <c r="O80" s="39"/>
      <c r="P80" s="40"/>
      <c r="Q80" s="40"/>
      <c r="R80" s="39"/>
      <c r="S80" s="39"/>
      <c r="T80" s="40"/>
      <c r="U80" s="40"/>
      <c r="V80" s="39"/>
      <c r="W80" s="39"/>
      <c r="X80" s="44"/>
      <c r="Y80" s="44"/>
      <c r="AB80" s="39"/>
      <c r="AC80" s="39"/>
      <c r="AE80" s="180">
        <f aca="true" t="shared" si="19" ref="AE80:AE102">+AB80*5</f>
        <v>0</v>
      </c>
      <c r="AF80" s="180">
        <f aca="true" t="shared" si="20" ref="AF80:AF102">+AC80*0.45</f>
        <v>0</v>
      </c>
    </row>
    <row r="81" spans="1:32" ht="12.75">
      <c r="A81" s="187">
        <v>33</v>
      </c>
      <c r="B81" s="83" t="s">
        <v>139</v>
      </c>
      <c r="C81" s="83" t="s">
        <v>165</v>
      </c>
      <c r="D81" s="84" t="s">
        <v>11</v>
      </c>
      <c r="E81" s="73"/>
      <c r="F81" s="39">
        <v>200</v>
      </c>
      <c r="G81" s="39">
        <v>500</v>
      </c>
      <c r="H81" s="30">
        <f>+$E81*F81</f>
        <v>0</v>
      </c>
      <c r="I81" s="30">
        <f>+$E81*G81</f>
        <v>0</v>
      </c>
      <c r="J81" s="39">
        <v>200</v>
      </c>
      <c r="K81" s="39">
        <v>500</v>
      </c>
      <c r="L81" s="40">
        <f>+$E81*J81</f>
        <v>0</v>
      </c>
      <c r="M81" s="40">
        <f>+$E81*K81</f>
        <v>0</v>
      </c>
      <c r="N81" s="39">
        <v>200</v>
      </c>
      <c r="O81" s="39">
        <v>500</v>
      </c>
      <c r="P81" s="40">
        <f>+$E81*N81</f>
        <v>0</v>
      </c>
      <c r="Q81" s="40">
        <f>+$E81*O81</f>
        <v>0</v>
      </c>
      <c r="R81" s="39">
        <v>100</v>
      </c>
      <c r="S81" s="39">
        <v>500</v>
      </c>
      <c r="T81" s="40">
        <f>+$E81*R81</f>
        <v>0</v>
      </c>
      <c r="U81" s="40">
        <f>+$E81*S81</f>
        <v>0</v>
      </c>
      <c r="V81" s="39">
        <f>+F81+J81+N81+R81</f>
        <v>700</v>
      </c>
      <c r="W81" s="39">
        <f>+G81+K81+O81+S81</f>
        <v>2000</v>
      </c>
      <c r="X81" s="44">
        <f>+H81+L81+P81+T81</f>
        <v>0</v>
      </c>
      <c r="Y81" s="44">
        <f>+I81+M81+Q81+U81</f>
        <v>0</v>
      </c>
      <c r="AA81" s="141"/>
      <c r="AB81" s="39">
        <v>20</v>
      </c>
      <c r="AC81" s="39">
        <v>600</v>
      </c>
      <c r="AE81" s="180">
        <f t="shared" si="19"/>
        <v>100</v>
      </c>
      <c r="AF81" s="180">
        <f t="shared" si="20"/>
        <v>270</v>
      </c>
    </row>
    <row r="82" spans="1:32" ht="12.75">
      <c r="A82" s="150"/>
      <c r="B82" s="102"/>
      <c r="C82" s="103" t="s">
        <v>144</v>
      </c>
      <c r="D82" s="89"/>
      <c r="E82" s="73"/>
      <c r="F82" s="39"/>
      <c r="G82" s="39"/>
      <c r="H82" s="30"/>
      <c r="I82" s="30"/>
      <c r="J82" s="39"/>
      <c r="K82" s="39"/>
      <c r="L82" s="40"/>
      <c r="M82" s="40"/>
      <c r="N82" s="39"/>
      <c r="O82" s="39"/>
      <c r="P82" s="40"/>
      <c r="Q82" s="40"/>
      <c r="R82" s="39"/>
      <c r="S82" s="39"/>
      <c r="T82" s="40"/>
      <c r="U82" s="40"/>
      <c r="V82" s="39"/>
      <c r="W82" s="39"/>
      <c r="X82" s="44"/>
      <c r="Y82" s="44"/>
      <c r="AB82" s="39"/>
      <c r="AC82" s="39"/>
      <c r="AE82" s="180">
        <f t="shared" si="19"/>
        <v>0</v>
      </c>
      <c r="AF82" s="180">
        <f t="shared" si="20"/>
        <v>0</v>
      </c>
    </row>
    <row r="83" spans="1:32" ht="12.75">
      <c r="A83" s="150"/>
      <c r="B83" s="102"/>
      <c r="C83" s="104" t="s">
        <v>132</v>
      </c>
      <c r="D83" s="89"/>
      <c r="E83" s="73"/>
      <c r="F83" s="39"/>
      <c r="G83" s="39"/>
      <c r="H83" s="30"/>
      <c r="I83" s="30"/>
      <c r="J83" s="39"/>
      <c r="K83" s="39"/>
      <c r="L83" s="40"/>
      <c r="M83" s="40"/>
      <c r="N83" s="39"/>
      <c r="O83" s="39"/>
      <c r="P83" s="40"/>
      <c r="Q83" s="40"/>
      <c r="R83" s="39"/>
      <c r="S83" s="39"/>
      <c r="T83" s="40"/>
      <c r="U83" s="40"/>
      <c r="V83" s="39"/>
      <c r="W83" s="39"/>
      <c r="X83" s="44"/>
      <c r="Y83" s="44"/>
      <c r="AB83" s="39"/>
      <c r="AC83" s="39"/>
      <c r="AE83" s="180">
        <f t="shared" si="19"/>
        <v>0</v>
      </c>
      <c r="AF83" s="180">
        <f t="shared" si="20"/>
        <v>0</v>
      </c>
    </row>
    <row r="84" spans="1:32" ht="12.75">
      <c r="A84" s="150"/>
      <c r="B84" s="102"/>
      <c r="C84" s="104" t="s">
        <v>166</v>
      </c>
      <c r="D84" s="89"/>
      <c r="E84" s="73"/>
      <c r="F84" s="39"/>
      <c r="G84" s="39"/>
      <c r="H84" s="30"/>
      <c r="I84" s="30"/>
      <c r="J84" s="39"/>
      <c r="K84" s="39"/>
      <c r="L84" s="40"/>
      <c r="M84" s="40"/>
      <c r="N84" s="39"/>
      <c r="O84" s="39"/>
      <c r="P84" s="40"/>
      <c r="Q84" s="40"/>
      <c r="R84" s="39"/>
      <c r="S84" s="39"/>
      <c r="T84" s="40"/>
      <c r="U84" s="40"/>
      <c r="V84" s="39"/>
      <c r="W84" s="39"/>
      <c r="X84" s="44"/>
      <c r="Y84" s="44"/>
      <c r="AB84" s="39"/>
      <c r="AC84" s="39"/>
      <c r="AE84" s="180">
        <f t="shared" si="19"/>
        <v>0</v>
      </c>
      <c r="AF84" s="180">
        <f t="shared" si="20"/>
        <v>0</v>
      </c>
    </row>
    <row r="85" spans="1:32" ht="12.75">
      <c r="A85" s="150"/>
      <c r="B85" s="102"/>
      <c r="C85" s="104" t="s">
        <v>134</v>
      </c>
      <c r="D85" s="89"/>
      <c r="E85" s="73"/>
      <c r="F85" s="39"/>
      <c r="G85" s="39"/>
      <c r="H85" s="30"/>
      <c r="I85" s="30"/>
      <c r="J85" s="39"/>
      <c r="K85" s="39"/>
      <c r="L85" s="40"/>
      <c r="M85" s="40"/>
      <c r="N85" s="39"/>
      <c r="O85" s="39"/>
      <c r="P85" s="40"/>
      <c r="Q85" s="40"/>
      <c r="R85" s="39"/>
      <c r="S85" s="39"/>
      <c r="T85" s="40"/>
      <c r="U85" s="40"/>
      <c r="V85" s="39"/>
      <c r="W85" s="39"/>
      <c r="X85" s="44"/>
      <c r="Y85" s="44"/>
      <c r="AB85" s="39"/>
      <c r="AC85" s="39"/>
      <c r="AE85" s="180">
        <f t="shared" si="19"/>
        <v>0</v>
      </c>
      <c r="AF85" s="180">
        <f t="shared" si="20"/>
        <v>0</v>
      </c>
    </row>
    <row r="86" spans="1:32" ht="12.75">
      <c r="A86" s="150"/>
      <c r="B86" s="102"/>
      <c r="C86" s="104" t="s">
        <v>83</v>
      </c>
      <c r="D86" s="89"/>
      <c r="E86" s="73"/>
      <c r="F86" s="39"/>
      <c r="G86" s="39"/>
      <c r="H86" s="30"/>
      <c r="I86" s="30"/>
      <c r="J86" s="39"/>
      <c r="K86" s="39"/>
      <c r="L86" s="40"/>
      <c r="M86" s="40"/>
      <c r="N86" s="39"/>
      <c r="O86" s="39"/>
      <c r="P86" s="40"/>
      <c r="Q86" s="40"/>
      <c r="R86" s="39"/>
      <c r="S86" s="39"/>
      <c r="T86" s="40"/>
      <c r="U86" s="40"/>
      <c r="V86" s="39"/>
      <c r="W86" s="39"/>
      <c r="X86" s="44"/>
      <c r="Y86" s="44"/>
      <c r="AB86" s="39"/>
      <c r="AC86" s="39"/>
      <c r="AE86" s="180">
        <f t="shared" si="19"/>
        <v>0</v>
      </c>
      <c r="AF86" s="180">
        <f t="shared" si="20"/>
        <v>0</v>
      </c>
    </row>
    <row r="87" spans="1:32" ht="12.75">
      <c r="A87" s="150"/>
      <c r="B87" s="102"/>
      <c r="C87" s="151" t="s">
        <v>135</v>
      </c>
      <c r="D87" s="89"/>
      <c r="E87" s="73"/>
      <c r="F87" s="39"/>
      <c r="G87" s="39"/>
      <c r="H87" s="30"/>
      <c r="I87" s="30"/>
      <c r="J87" s="39"/>
      <c r="K87" s="39"/>
      <c r="L87" s="40"/>
      <c r="M87" s="40"/>
      <c r="N87" s="39"/>
      <c r="O87" s="39"/>
      <c r="P87" s="40"/>
      <c r="Q87" s="40"/>
      <c r="R87" s="39"/>
      <c r="S87" s="39"/>
      <c r="T87" s="40"/>
      <c r="U87" s="40"/>
      <c r="V87" s="39"/>
      <c r="W87" s="39"/>
      <c r="X87" s="44"/>
      <c r="Y87" s="44"/>
      <c r="AB87" s="39"/>
      <c r="AC87" s="39"/>
      <c r="AE87" s="180">
        <f t="shared" si="19"/>
        <v>0</v>
      </c>
      <c r="AF87" s="180">
        <f t="shared" si="20"/>
        <v>0</v>
      </c>
    </row>
    <row r="88" spans="1:32" ht="12.75">
      <c r="A88" s="150"/>
      <c r="B88" s="102"/>
      <c r="C88" s="104" t="s">
        <v>167</v>
      </c>
      <c r="D88" s="89"/>
      <c r="E88" s="73"/>
      <c r="F88" s="39"/>
      <c r="G88" s="39"/>
      <c r="H88" s="30"/>
      <c r="I88" s="30"/>
      <c r="J88" s="39"/>
      <c r="K88" s="39"/>
      <c r="L88" s="40"/>
      <c r="M88" s="40"/>
      <c r="N88" s="39"/>
      <c r="O88" s="39"/>
      <c r="P88" s="40"/>
      <c r="Q88" s="40"/>
      <c r="R88" s="39"/>
      <c r="S88" s="39"/>
      <c r="T88" s="40"/>
      <c r="U88" s="40"/>
      <c r="V88" s="39"/>
      <c r="W88" s="39"/>
      <c r="X88" s="44"/>
      <c r="Y88" s="44"/>
      <c r="AB88" s="39"/>
      <c r="AC88" s="39"/>
      <c r="AE88" s="180">
        <f t="shared" si="19"/>
        <v>0</v>
      </c>
      <c r="AF88" s="180">
        <f t="shared" si="20"/>
        <v>0</v>
      </c>
    </row>
    <row r="89" spans="1:32" ht="12.75">
      <c r="A89" s="150"/>
      <c r="B89" s="102"/>
      <c r="C89" s="177" t="s">
        <v>80</v>
      </c>
      <c r="D89" s="89"/>
      <c r="E89" s="73"/>
      <c r="F89" s="39"/>
      <c r="G89" s="39"/>
      <c r="H89" s="30"/>
      <c r="I89" s="30"/>
      <c r="J89" s="39"/>
      <c r="K89" s="39"/>
      <c r="L89" s="40"/>
      <c r="M89" s="40"/>
      <c r="N89" s="39"/>
      <c r="O89" s="39"/>
      <c r="P89" s="40"/>
      <c r="Q89" s="40"/>
      <c r="R89" s="39"/>
      <c r="S89" s="39"/>
      <c r="T89" s="40"/>
      <c r="U89" s="40"/>
      <c r="V89" s="39"/>
      <c r="W89" s="39"/>
      <c r="X89" s="44"/>
      <c r="Y89" s="44"/>
      <c r="AB89" s="39"/>
      <c r="AC89" s="39"/>
      <c r="AE89" s="180">
        <f t="shared" si="19"/>
        <v>0</v>
      </c>
      <c r="AF89" s="180">
        <f t="shared" si="20"/>
        <v>0</v>
      </c>
    </row>
    <row r="90" spans="1:32" ht="12.75">
      <c r="A90" s="187">
        <v>34</v>
      </c>
      <c r="B90" s="83" t="s">
        <v>142</v>
      </c>
      <c r="C90" s="83" t="s">
        <v>165</v>
      </c>
      <c r="D90" s="84" t="s">
        <v>11</v>
      </c>
      <c r="E90" s="73"/>
      <c r="F90" s="39">
        <v>90</v>
      </c>
      <c r="G90" s="39">
        <v>210</v>
      </c>
      <c r="H90" s="30">
        <f>+$E90*F90</f>
        <v>0</v>
      </c>
      <c r="I90" s="30">
        <f>+$E90*G90</f>
        <v>0</v>
      </c>
      <c r="J90" s="39">
        <v>90</v>
      </c>
      <c r="K90" s="39">
        <v>210</v>
      </c>
      <c r="L90" s="40">
        <f>+$E90*J90</f>
        <v>0</v>
      </c>
      <c r="M90" s="40">
        <f>+$E90*K90</f>
        <v>0</v>
      </c>
      <c r="N90" s="39">
        <v>90</v>
      </c>
      <c r="O90" s="39">
        <v>210</v>
      </c>
      <c r="P90" s="40">
        <f>+$E90*N90</f>
        <v>0</v>
      </c>
      <c r="Q90" s="40">
        <f>+$E90*O90</f>
        <v>0</v>
      </c>
      <c r="R90" s="39">
        <v>90</v>
      </c>
      <c r="S90" s="39">
        <v>210</v>
      </c>
      <c r="T90" s="40">
        <f>+$E90*R90</f>
        <v>0</v>
      </c>
      <c r="U90" s="40">
        <f>+$E90*S90</f>
        <v>0</v>
      </c>
      <c r="V90" s="39">
        <f>+F90+J90+N90+R90</f>
        <v>360</v>
      </c>
      <c r="W90" s="39">
        <f>+G90+K90+O90+S90</f>
        <v>840</v>
      </c>
      <c r="X90" s="44">
        <f>+H90+L90+P90+T90</f>
        <v>0</v>
      </c>
      <c r="Y90" s="44">
        <f>+I90+M90+Q90+U90</f>
        <v>0</v>
      </c>
      <c r="AA90" s="141"/>
      <c r="AB90" s="39">
        <v>17.5</v>
      </c>
      <c r="AC90" s="39">
        <v>450</v>
      </c>
      <c r="AE90" s="180">
        <f t="shared" si="19"/>
        <v>87.5</v>
      </c>
      <c r="AF90" s="180">
        <f t="shared" si="20"/>
        <v>202.5</v>
      </c>
    </row>
    <row r="91" spans="1:32" ht="12.75">
      <c r="A91" s="150"/>
      <c r="B91" s="102"/>
      <c r="C91" s="103" t="s">
        <v>168</v>
      </c>
      <c r="D91" s="89"/>
      <c r="E91" s="73"/>
      <c r="F91" s="39"/>
      <c r="G91" s="39"/>
      <c r="H91" s="30"/>
      <c r="I91" s="30"/>
      <c r="J91" s="39"/>
      <c r="K91" s="39"/>
      <c r="L91" s="40"/>
      <c r="M91" s="40"/>
      <c r="N91" s="39"/>
      <c r="O91" s="39"/>
      <c r="P91" s="40"/>
      <c r="Q91" s="40"/>
      <c r="R91" s="39"/>
      <c r="S91" s="39"/>
      <c r="T91" s="40"/>
      <c r="U91" s="40"/>
      <c r="V91" s="39"/>
      <c r="W91" s="39"/>
      <c r="X91" s="44"/>
      <c r="Y91" s="44"/>
      <c r="AB91" s="39"/>
      <c r="AC91" s="39"/>
      <c r="AE91" s="180">
        <f t="shared" si="19"/>
        <v>0</v>
      </c>
      <c r="AF91" s="180">
        <f t="shared" si="20"/>
        <v>0</v>
      </c>
    </row>
    <row r="92" spans="1:32" ht="12.75">
      <c r="A92" s="150"/>
      <c r="B92" s="102"/>
      <c r="C92" s="104" t="s">
        <v>132</v>
      </c>
      <c r="D92" s="89"/>
      <c r="E92" s="73"/>
      <c r="F92" s="39"/>
      <c r="G92" s="39"/>
      <c r="H92" s="30"/>
      <c r="I92" s="30"/>
      <c r="J92" s="39"/>
      <c r="K92" s="39"/>
      <c r="L92" s="40"/>
      <c r="M92" s="40"/>
      <c r="N92" s="39"/>
      <c r="O92" s="39"/>
      <c r="P92" s="40"/>
      <c r="Q92" s="40"/>
      <c r="R92" s="39"/>
      <c r="S92" s="39"/>
      <c r="T92" s="40"/>
      <c r="U92" s="40"/>
      <c r="V92" s="39"/>
      <c r="W92" s="39"/>
      <c r="X92" s="44"/>
      <c r="Y92" s="44"/>
      <c r="AB92" s="39"/>
      <c r="AC92" s="39"/>
      <c r="AE92" s="180">
        <f t="shared" si="19"/>
        <v>0</v>
      </c>
      <c r="AF92" s="180">
        <f t="shared" si="20"/>
        <v>0</v>
      </c>
    </row>
    <row r="93" spans="1:32" ht="12.75">
      <c r="A93" s="150"/>
      <c r="B93" s="102"/>
      <c r="C93" s="104" t="s">
        <v>166</v>
      </c>
      <c r="D93" s="89"/>
      <c r="E93" s="73"/>
      <c r="F93" s="39"/>
      <c r="G93" s="39"/>
      <c r="H93" s="30"/>
      <c r="I93" s="30"/>
      <c r="J93" s="39"/>
      <c r="K93" s="39"/>
      <c r="L93" s="40"/>
      <c r="M93" s="40"/>
      <c r="N93" s="39"/>
      <c r="O93" s="39"/>
      <c r="P93" s="40"/>
      <c r="Q93" s="40"/>
      <c r="R93" s="39"/>
      <c r="S93" s="39"/>
      <c r="T93" s="40"/>
      <c r="U93" s="40"/>
      <c r="V93" s="39"/>
      <c r="W93" s="39"/>
      <c r="X93" s="44"/>
      <c r="Y93" s="44"/>
      <c r="AB93" s="39"/>
      <c r="AC93" s="39"/>
      <c r="AE93" s="180">
        <f t="shared" si="19"/>
        <v>0</v>
      </c>
      <c r="AF93" s="180">
        <f t="shared" si="20"/>
        <v>0</v>
      </c>
    </row>
    <row r="94" spans="1:32" ht="12.75">
      <c r="A94" s="150"/>
      <c r="B94" s="102"/>
      <c r="C94" s="104" t="s">
        <v>134</v>
      </c>
      <c r="D94" s="89"/>
      <c r="E94" s="73"/>
      <c r="F94" s="39"/>
      <c r="G94" s="39"/>
      <c r="H94" s="30"/>
      <c r="I94" s="30"/>
      <c r="J94" s="39"/>
      <c r="K94" s="39"/>
      <c r="L94" s="40"/>
      <c r="M94" s="40"/>
      <c r="N94" s="39"/>
      <c r="O94" s="39"/>
      <c r="P94" s="40"/>
      <c r="Q94" s="40"/>
      <c r="R94" s="39"/>
      <c r="S94" s="39"/>
      <c r="T94" s="40"/>
      <c r="U94" s="40"/>
      <c r="V94" s="39"/>
      <c r="W94" s="39"/>
      <c r="X94" s="44"/>
      <c r="Y94" s="44"/>
      <c r="AB94" s="39"/>
      <c r="AC94" s="39"/>
      <c r="AE94" s="180">
        <f t="shared" si="19"/>
        <v>0</v>
      </c>
      <c r="AF94" s="180">
        <f t="shared" si="20"/>
        <v>0</v>
      </c>
    </row>
    <row r="95" spans="1:32" ht="12.75">
      <c r="A95" s="150"/>
      <c r="B95" s="102"/>
      <c r="C95" s="104" t="s">
        <v>83</v>
      </c>
      <c r="D95" s="89"/>
      <c r="E95" s="73"/>
      <c r="F95" s="39"/>
      <c r="G95" s="39"/>
      <c r="H95" s="30"/>
      <c r="I95" s="30"/>
      <c r="J95" s="39"/>
      <c r="K95" s="39"/>
      <c r="L95" s="40"/>
      <c r="M95" s="40"/>
      <c r="N95" s="39"/>
      <c r="O95" s="39"/>
      <c r="P95" s="40"/>
      <c r="Q95" s="40"/>
      <c r="R95" s="39"/>
      <c r="S95" s="39"/>
      <c r="T95" s="40"/>
      <c r="U95" s="40"/>
      <c r="V95" s="39"/>
      <c r="W95" s="39"/>
      <c r="X95" s="44"/>
      <c r="Y95" s="44"/>
      <c r="AB95" s="39"/>
      <c r="AC95" s="39"/>
      <c r="AE95" s="180">
        <f t="shared" si="19"/>
        <v>0</v>
      </c>
      <c r="AF95" s="180">
        <f t="shared" si="20"/>
        <v>0</v>
      </c>
    </row>
    <row r="96" spans="1:32" ht="12.75">
      <c r="A96" s="150"/>
      <c r="B96" s="102"/>
      <c r="C96" s="151" t="s">
        <v>135</v>
      </c>
      <c r="D96" s="89"/>
      <c r="E96" s="73"/>
      <c r="F96" s="39"/>
      <c r="G96" s="39"/>
      <c r="H96" s="30"/>
      <c r="I96" s="30"/>
      <c r="J96" s="39"/>
      <c r="K96" s="39"/>
      <c r="L96" s="40"/>
      <c r="M96" s="40"/>
      <c r="N96" s="39"/>
      <c r="O96" s="39"/>
      <c r="P96" s="40"/>
      <c r="Q96" s="40"/>
      <c r="R96" s="39"/>
      <c r="S96" s="39"/>
      <c r="T96" s="40"/>
      <c r="U96" s="40"/>
      <c r="V96" s="39"/>
      <c r="W96" s="39"/>
      <c r="X96" s="44"/>
      <c r="Y96" s="44"/>
      <c r="AB96" s="39"/>
      <c r="AC96" s="39"/>
      <c r="AE96" s="180">
        <f t="shared" si="19"/>
        <v>0</v>
      </c>
      <c r="AF96" s="180">
        <f t="shared" si="20"/>
        <v>0</v>
      </c>
    </row>
    <row r="97" spans="1:32" ht="12.75">
      <c r="A97" s="150"/>
      <c r="B97" s="102"/>
      <c r="C97" s="104" t="s">
        <v>167</v>
      </c>
      <c r="D97" s="89"/>
      <c r="E97" s="73"/>
      <c r="F97" s="39"/>
      <c r="G97" s="39"/>
      <c r="H97" s="30"/>
      <c r="I97" s="30"/>
      <c r="J97" s="39"/>
      <c r="K97" s="39"/>
      <c r="L97" s="40"/>
      <c r="M97" s="40"/>
      <c r="N97" s="39"/>
      <c r="O97" s="39"/>
      <c r="P97" s="40"/>
      <c r="Q97" s="40"/>
      <c r="R97" s="39"/>
      <c r="S97" s="39"/>
      <c r="T97" s="40"/>
      <c r="U97" s="40"/>
      <c r="V97" s="39"/>
      <c r="W97" s="39"/>
      <c r="X97" s="44"/>
      <c r="Y97" s="44"/>
      <c r="AB97" s="39"/>
      <c r="AC97" s="39"/>
      <c r="AE97" s="180">
        <f t="shared" si="19"/>
        <v>0</v>
      </c>
      <c r="AF97" s="180">
        <f t="shared" si="20"/>
        <v>0</v>
      </c>
    </row>
    <row r="98" spans="1:32" ht="12.75">
      <c r="A98" s="150"/>
      <c r="B98" s="102"/>
      <c r="C98" s="177" t="s">
        <v>80</v>
      </c>
      <c r="D98" s="89"/>
      <c r="E98" s="73"/>
      <c r="F98" s="39"/>
      <c r="G98" s="39"/>
      <c r="H98" s="30"/>
      <c r="I98" s="30"/>
      <c r="J98" s="39"/>
      <c r="K98" s="39"/>
      <c r="L98" s="40"/>
      <c r="M98" s="40"/>
      <c r="N98" s="39"/>
      <c r="O98" s="39"/>
      <c r="P98" s="40"/>
      <c r="Q98" s="40"/>
      <c r="R98" s="39"/>
      <c r="S98" s="39"/>
      <c r="T98" s="40"/>
      <c r="U98" s="40"/>
      <c r="V98" s="39"/>
      <c r="W98" s="39"/>
      <c r="X98" s="44"/>
      <c r="Y98" s="44"/>
      <c r="AB98" s="39"/>
      <c r="AC98" s="39"/>
      <c r="AE98" s="180">
        <f t="shared" si="19"/>
        <v>0</v>
      </c>
      <c r="AF98" s="180">
        <f t="shared" si="20"/>
        <v>0</v>
      </c>
    </row>
    <row r="99" spans="1:32" ht="12.75">
      <c r="A99" s="29">
        <v>35</v>
      </c>
      <c r="B99" s="35" t="s">
        <v>149</v>
      </c>
      <c r="C99" s="83" t="s">
        <v>69</v>
      </c>
      <c r="D99" s="36" t="s">
        <v>11</v>
      </c>
      <c r="E99" s="73"/>
      <c r="F99" s="39">
        <v>350</v>
      </c>
      <c r="G99" s="39">
        <v>720</v>
      </c>
      <c r="H99" s="30">
        <f>+$E99*F99</f>
        <v>0</v>
      </c>
      <c r="I99" s="30">
        <f>+$E99*G99</f>
        <v>0</v>
      </c>
      <c r="J99" s="39">
        <v>350</v>
      </c>
      <c r="K99" s="39">
        <v>720</v>
      </c>
      <c r="L99" s="40">
        <f>+$E99*J99</f>
        <v>0</v>
      </c>
      <c r="M99" s="40">
        <f>+$E99*K99</f>
        <v>0</v>
      </c>
      <c r="N99" s="39">
        <v>350</v>
      </c>
      <c r="O99" s="39">
        <v>720</v>
      </c>
      <c r="P99" s="40">
        <f>+$E99*N99</f>
        <v>0</v>
      </c>
      <c r="Q99" s="40">
        <f>+$E99*O99</f>
        <v>0</v>
      </c>
      <c r="R99" s="39">
        <v>350</v>
      </c>
      <c r="S99" s="39">
        <v>720</v>
      </c>
      <c r="T99" s="40">
        <f>+$E99*R99</f>
        <v>0</v>
      </c>
      <c r="U99" s="40">
        <f>+$E99*S99</f>
        <v>0</v>
      </c>
      <c r="V99" s="39">
        <f aca="true" t="shared" si="21" ref="V99:Y105">+F99+J99+N99+R99</f>
        <v>1400</v>
      </c>
      <c r="W99" s="39">
        <f t="shared" si="21"/>
        <v>2880</v>
      </c>
      <c r="X99" s="44">
        <f t="shared" si="21"/>
        <v>0</v>
      </c>
      <c r="Y99" s="44">
        <f t="shared" si="21"/>
        <v>0</v>
      </c>
      <c r="AA99" s="141"/>
      <c r="AB99" s="39">
        <v>70</v>
      </c>
      <c r="AC99" s="39">
        <v>1600</v>
      </c>
      <c r="AE99" s="180">
        <f t="shared" si="19"/>
        <v>350</v>
      </c>
      <c r="AF99" s="180">
        <f t="shared" si="20"/>
        <v>720</v>
      </c>
    </row>
    <row r="100" spans="1:32" ht="25.5">
      <c r="A100" s="29">
        <v>36</v>
      </c>
      <c r="B100" s="35" t="s">
        <v>150</v>
      </c>
      <c r="C100" s="83" t="s">
        <v>2</v>
      </c>
      <c r="D100" s="36" t="s">
        <v>11</v>
      </c>
      <c r="E100" s="73"/>
      <c r="F100" s="39">
        <v>125</v>
      </c>
      <c r="G100" s="39">
        <v>360</v>
      </c>
      <c r="H100" s="30">
        <f>+$E100*F100</f>
        <v>0</v>
      </c>
      <c r="I100" s="30">
        <f>+$E100*G100</f>
        <v>0</v>
      </c>
      <c r="J100" s="39">
        <v>125</v>
      </c>
      <c r="K100" s="39">
        <v>360</v>
      </c>
      <c r="L100" s="40">
        <f>+$E100*J100</f>
        <v>0</v>
      </c>
      <c r="M100" s="40">
        <f>+$E100*K100</f>
        <v>0</v>
      </c>
      <c r="N100" s="39">
        <v>125</v>
      </c>
      <c r="O100" s="39">
        <v>360</v>
      </c>
      <c r="P100" s="40">
        <f>+$E100*N100</f>
        <v>0</v>
      </c>
      <c r="Q100" s="40">
        <f>+$E100*O100</f>
        <v>0</v>
      </c>
      <c r="R100" s="39">
        <v>125</v>
      </c>
      <c r="S100" s="39">
        <v>360</v>
      </c>
      <c r="T100" s="40">
        <f>+$E100*R100</f>
        <v>0</v>
      </c>
      <c r="U100" s="40">
        <f>+$E100*S100</f>
        <v>0</v>
      </c>
      <c r="V100" s="39">
        <f t="shared" si="21"/>
        <v>500</v>
      </c>
      <c r="W100" s="39">
        <f t="shared" si="21"/>
        <v>1440</v>
      </c>
      <c r="X100" s="44">
        <f t="shared" si="21"/>
        <v>0</v>
      </c>
      <c r="Y100" s="44">
        <f t="shared" si="21"/>
        <v>0</v>
      </c>
      <c r="AA100" s="141"/>
      <c r="AB100" s="39">
        <v>25</v>
      </c>
      <c r="AC100" s="39">
        <v>800</v>
      </c>
      <c r="AE100" s="180">
        <f t="shared" si="19"/>
        <v>125</v>
      </c>
      <c r="AF100" s="180">
        <f t="shared" si="20"/>
        <v>360</v>
      </c>
    </row>
    <row r="101" spans="1:32" ht="12.75">
      <c r="A101" s="152"/>
      <c r="B101" s="87" t="s">
        <v>21</v>
      </c>
      <c r="C101" s="7" t="s">
        <v>3</v>
      </c>
      <c r="D101" s="101"/>
      <c r="E101" s="73"/>
      <c r="F101" s="39"/>
      <c r="G101" s="39"/>
      <c r="H101" s="30">
        <f>+H102</f>
        <v>0</v>
      </c>
      <c r="I101" s="30">
        <f>+I102</f>
        <v>0</v>
      </c>
      <c r="J101" s="39"/>
      <c r="K101" s="39"/>
      <c r="L101" s="40">
        <f>+L102</f>
        <v>0</v>
      </c>
      <c r="M101" s="40">
        <f>+M102</f>
        <v>0</v>
      </c>
      <c r="N101" s="39"/>
      <c r="O101" s="39"/>
      <c r="P101" s="40">
        <f>+P102</f>
        <v>0</v>
      </c>
      <c r="Q101" s="40">
        <f>+Q102</f>
        <v>0</v>
      </c>
      <c r="R101" s="39"/>
      <c r="S101" s="39"/>
      <c r="T101" s="40">
        <f>+T102</f>
        <v>0</v>
      </c>
      <c r="U101" s="40">
        <f>+U102</f>
        <v>0</v>
      </c>
      <c r="V101" s="39"/>
      <c r="W101" s="39"/>
      <c r="X101" s="44">
        <f t="shared" si="21"/>
        <v>0</v>
      </c>
      <c r="Y101" s="44">
        <f t="shared" si="21"/>
        <v>0</v>
      </c>
      <c r="AB101" s="39"/>
      <c r="AC101" s="39"/>
      <c r="AE101" s="180">
        <f t="shared" si="19"/>
        <v>0</v>
      </c>
      <c r="AF101" s="180">
        <f t="shared" si="20"/>
        <v>0</v>
      </c>
    </row>
    <row r="102" spans="1:32" ht="26.25" thickBot="1">
      <c r="A102" s="29">
        <v>37</v>
      </c>
      <c r="B102" s="35" t="s">
        <v>54</v>
      </c>
      <c r="C102" s="83" t="s">
        <v>58</v>
      </c>
      <c r="D102" s="36" t="s">
        <v>17</v>
      </c>
      <c r="E102" s="73"/>
      <c r="F102" s="39">
        <v>375</v>
      </c>
      <c r="G102" s="39">
        <v>900</v>
      </c>
      <c r="H102" s="30">
        <f>+$E102*F102</f>
        <v>0</v>
      </c>
      <c r="I102" s="30">
        <f>+$E102*G102</f>
        <v>0</v>
      </c>
      <c r="J102" s="39">
        <v>375</v>
      </c>
      <c r="K102" s="39">
        <v>900</v>
      </c>
      <c r="L102" s="40">
        <f>+$E102*J102</f>
        <v>0</v>
      </c>
      <c r="M102" s="40">
        <f>+$E102*K102</f>
        <v>0</v>
      </c>
      <c r="N102" s="39">
        <v>375</v>
      </c>
      <c r="O102" s="39">
        <v>900</v>
      </c>
      <c r="P102" s="40">
        <f>+$E102*N102</f>
        <v>0</v>
      </c>
      <c r="Q102" s="40">
        <f>+$E102*O102</f>
        <v>0</v>
      </c>
      <c r="R102" s="39">
        <v>375</v>
      </c>
      <c r="S102" s="39">
        <v>900</v>
      </c>
      <c r="T102" s="40">
        <f>+$E102*R102</f>
        <v>0</v>
      </c>
      <c r="U102" s="40">
        <f>+$E102*S102</f>
        <v>0</v>
      </c>
      <c r="V102" s="39">
        <f>+F102+J102+N102+R102</f>
        <v>1500</v>
      </c>
      <c r="W102" s="39">
        <f>+G102+K102+O102+S102</f>
        <v>3600</v>
      </c>
      <c r="X102" s="44">
        <f t="shared" si="21"/>
        <v>0</v>
      </c>
      <c r="Y102" s="44">
        <f t="shared" si="21"/>
        <v>0</v>
      </c>
      <c r="AA102" s="141"/>
      <c r="AB102" s="39">
        <v>75</v>
      </c>
      <c r="AC102" s="39">
        <v>2000</v>
      </c>
      <c r="AE102" s="180">
        <f t="shared" si="19"/>
        <v>375</v>
      </c>
      <c r="AF102" s="180">
        <f t="shared" si="20"/>
        <v>900</v>
      </c>
    </row>
    <row r="103" spans="1:28" ht="16.5" thickBot="1">
      <c r="A103" s="153"/>
      <c r="B103" s="266" t="s">
        <v>77</v>
      </c>
      <c r="C103" s="267"/>
      <c r="D103" s="154"/>
      <c r="E103" s="188"/>
      <c r="F103" s="185"/>
      <c r="G103" s="185"/>
      <c r="H103" s="110">
        <f>+H14+H26+H35+H38+H44+H47+H101</f>
        <v>0</v>
      </c>
      <c r="I103" s="110">
        <f>+I14+I26+I35+I38+I44+I47+I101</f>
        <v>0</v>
      </c>
      <c r="J103" s="185"/>
      <c r="K103" s="185"/>
      <c r="L103" s="155">
        <f>+L14+L26+L35+L38+L44+L47+L101</f>
        <v>0</v>
      </c>
      <c r="M103" s="155">
        <f>+M14+M26+M35+M38+M44+M47+M101</f>
        <v>0</v>
      </c>
      <c r="N103" s="185"/>
      <c r="O103" s="185"/>
      <c r="P103" s="155">
        <f>+P14+P26+P35+P38+P44+P47+P101</f>
        <v>0</v>
      </c>
      <c r="Q103" s="155">
        <f>+Q14+Q26+Q35+Q38+Q44+Q47+Q101</f>
        <v>0</v>
      </c>
      <c r="R103" s="185"/>
      <c r="S103" s="185"/>
      <c r="T103" s="155">
        <f>+T14+T26+T35+T38+T44+T47+T101</f>
        <v>0</v>
      </c>
      <c r="U103" s="155">
        <f>+U14+U26+U35+U38+U44+U47+U101</f>
        <v>0</v>
      </c>
      <c r="V103" s="186"/>
      <c r="W103" s="186"/>
      <c r="X103" s="44">
        <f t="shared" si="21"/>
        <v>0</v>
      </c>
      <c r="Y103" s="44">
        <f t="shared" si="21"/>
        <v>0</v>
      </c>
      <c r="AB103" s="140"/>
    </row>
    <row r="104" spans="1:28" ht="16.5" thickBot="1">
      <c r="A104" s="242"/>
      <c r="B104" s="274" t="s">
        <v>107</v>
      </c>
      <c r="C104" s="275"/>
      <c r="D104" s="243"/>
      <c r="E104" s="158"/>
      <c r="F104" s="189"/>
      <c r="G104" s="189"/>
      <c r="H104" s="110">
        <f>+H103*0.19</f>
        <v>0</v>
      </c>
      <c r="I104" s="110">
        <f>+I103*0.19</f>
        <v>0</v>
      </c>
      <c r="J104" s="189"/>
      <c r="K104" s="189"/>
      <c r="L104" s="155">
        <f>+L103*0.19</f>
        <v>0</v>
      </c>
      <c r="M104" s="155">
        <f>+M103*0.19</f>
        <v>0</v>
      </c>
      <c r="N104" s="189"/>
      <c r="O104" s="189"/>
      <c r="P104" s="155">
        <f>+P103*0.19</f>
        <v>0</v>
      </c>
      <c r="Q104" s="155">
        <f>+Q103*0.19</f>
        <v>0</v>
      </c>
      <c r="R104" s="189"/>
      <c r="S104" s="189"/>
      <c r="T104" s="155">
        <f>+T103*0.19</f>
        <v>0</v>
      </c>
      <c r="U104" s="155">
        <f>+U103*0.19</f>
        <v>0</v>
      </c>
      <c r="V104" s="131"/>
      <c r="W104" s="131"/>
      <c r="X104" s="44">
        <f t="shared" si="21"/>
        <v>0</v>
      </c>
      <c r="Y104" s="44">
        <f t="shared" si="21"/>
        <v>0</v>
      </c>
      <c r="AB104" s="140"/>
    </row>
    <row r="105" spans="1:28" ht="16.5" thickBot="1">
      <c r="A105" s="242"/>
      <c r="B105" s="274" t="s">
        <v>108</v>
      </c>
      <c r="C105" s="275"/>
      <c r="D105" s="243"/>
      <c r="E105" s="158"/>
      <c r="F105" s="190"/>
      <c r="G105" s="190"/>
      <c r="H105" s="110">
        <f>+H103+H104</f>
        <v>0</v>
      </c>
      <c r="I105" s="110">
        <f>+I103+I104</f>
        <v>0</v>
      </c>
      <c r="J105" s="190"/>
      <c r="K105" s="190"/>
      <c r="L105" s="155">
        <f>+L103+L104</f>
        <v>0</v>
      </c>
      <c r="M105" s="155">
        <f>+M103+M104</f>
        <v>0</v>
      </c>
      <c r="N105" s="190"/>
      <c r="O105" s="190"/>
      <c r="P105" s="155">
        <f>+P103+P104</f>
        <v>0</v>
      </c>
      <c r="Q105" s="155">
        <f>+Q103+Q104</f>
        <v>0</v>
      </c>
      <c r="R105" s="190"/>
      <c r="S105" s="190"/>
      <c r="T105" s="155">
        <f>+T103+T104</f>
        <v>0</v>
      </c>
      <c r="U105" s="155">
        <f>+U103+U104</f>
        <v>0</v>
      </c>
      <c r="V105" s="157"/>
      <c r="W105" s="157"/>
      <c r="X105" s="44">
        <f t="shared" si="21"/>
        <v>0</v>
      </c>
      <c r="Y105" s="44">
        <f t="shared" si="21"/>
        <v>0</v>
      </c>
      <c r="AB105" s="140"/>
    </row>
    <row r="106" ht="12.75">
      <c r="AB106" s="140"/>
    </row>
    <row r="107" spans="1:25" ht="12.75">
      <c r="A107" s="162"/>
      <c r="B107" s="27"/>
      <c r="C107" s="128"/>
      <c r="D107" s="128"/>
      <c r="E107" s="128"/>
      <c r="F107" s="163"/>
      <c r="G107" s="163"/>
      <c r="H107" s="164"/>
      <c r="I107" s="164"/>
      <c r="J107" s="163"/>
      <c r="K107" s="163"/>
      <c r="L107" s="164"/>
      <c r="M107" s="164"/>
      <c r="N107" s="163"/>
      <c r="O107" s="163"/>
      <c r="P107" s="164"/>
      <c r="Q107" s="164"/>
      <c r="R107" s="163"/>
      <c r="S107" s="163"/>
      <c r="T107" s="164"/>
      <c r="U107" s="164"/>
      <c r="V107" s="164"/>
      <c r="W107" s="164"/>
      <c r="X107" s="164"/>
      <c r="Y107" s="164"/>
    </row>
    <row r="108" spans="3:17" ht="12.75">
      <c r="C108" s="162"/>
      <c r="D108" s="268"/>
      <c r="E108" s="268"/>
      <c r="F108" s="268"/>
      <c r="G108" s="268"/>
      <c r="H108" s="129"/>
      <c r="J108" s="162"/>
      <c r="K108" s="163"/>
      <c r="L108" s="129"/>
      <c r="M108" s="130"/>
      <c r="N108" s="129"/>
      <c r="O108" s="191"/>
      <c r="P108" s="163"/>
      <c r="Q108" s="130"/>
    </row>
    <row r="109" spans="3:31" ht="12.75">
      <c r="C109" s="162"/>
      <c r="D109" s="268"/>
      <c r="E109" s="268"/>
      <c r="F109" s="268"/>
      <c r="G109" s="268"/>
      <c r="H109" s="129"/>
      <c r="J109" s="162"/>
      <c r="K109" s="163"/>
      <c r="L109" s="129"/>
      <c r="M109" s="130"/>
      <c r="N109" s="129"/>
      <c r="O109" s="191"/>
      <c r="P109" s="163"/>
      <c r="Q109" s="130"/>
      <c r="X109" s="235"/>
      <c r="Y109" s="235"/>
      <c r="AD109" s="235">
        <v>2086207.98</v>
      </c>
      <c r="AE109" s="235">
        <v>56586765.8</v>
      </c>
    </row>
    <row r="110" spans="24:31" ht="12.75">
      <c r="X110" s="235"/>
      <c r="Y110" s="235"/>
      <c r="AD110" s="235">
        <v>396379.5162</v>
      </c>
      <c r="AE110" s="235">
        <v>10751485.502</v>
      </c>
    </row>
    <row r="111" spans="24:31" ht="12.75">
      <c r="X111" s="235"/>
      <c r="Y111" s="235"/>
      <c r="AD111" s="235">
        <v>2482587.4962</v>
      </c>
      <c r="AE111" s="235">
        <v>67338251.30199999</v>
      </c>
    </row>
    <row r="114" spans="24:31" ht="12.75">
      <c r="X114" s="241"/>
      <c r="Y114" s="241"/>
      <c r="AD114" s="241">
        <f>+AD103/AD109</f>
        <v>0</v>
      </c>
      <c r="AE114" s="241">
        <f>+AE103/AE109</f>
        <v>0</v>
      </c>
    </row>
  </sheetData>
  <sheetProtection/>
  <mergeCells count="26">
    <mergeCell ref="D108:G108"/>
    <mergeCell ref="D109:G109"/>
    <mergeCell ref="A6:Y6"/>
    <mergeCell ref="B104:C104"/>
    <mergeCell ref="R9:S9"/>
    <mergeCell ref="T9:U9"/>
    <mergeCell ref="A8:A10"/>
    <mergeCell ref="F8:I8"/>
    <mergeCell ref="B103:C103"/>
    <mergeCell ref="R8:U8"/>
    <mergeCell ref="B105:C105"/>
    <mergeCell ref="N8:Q8"/>
    <mergeCell ref="N9:O9"/>
    <mergeCell ref="P9:Q9"/>
    <mergeCell ref="D8:D10"/>
    <mergeCell ref="J8:M8"/>
    <mergeCell ref="J9:K9"/>
    <mergeCell ref="L9:M9"/>
    <mergeCell ref="X9:Y9"/>
    <mergeCell ref="B8:B10"/>
    <mergeCell ref="C8:C10"/>
    <mergeCell ref="F9:G9"/>
    <mergeCell ref="H9:I9"/>
    <mergeCell ref="E8:E10"/>
    <mergeCell ref="V8:Y8"/>
    <mergeCell ref="V9:W9"/>
  </mergeCells>
  <printOptions/>
  <pageMargins left="0" right="0" top="0" bottom="0" header="0.31496062992125984" footer="0.31496062992125984"/>
  <pageSetup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16"/>
  <sheetViews>
    <sheetView zoomScalePageLayoutView="0" workbookViewId="0" topLeftCell="A1">
      <pane xSplit="5" ySplit="14" topLeftCell="F10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I112" sqref="I112"/>
    </sheetView>
  </sheetViews>
  <sheetFormatPr defaultColWidth="9.140625" defaultRowHeight="12.75"/>
  <cols>
    <col min="1" max="1" width="9.140625" style="165" customWidth="1"/>
    <col min="2" max="2" width="11.7109375" style="165" customWidth="1"/>
    <col min="3" max="3" width="70.28125" style="165" customWidth="1"/>
    <col min="4" max="4" width="9.140625" style="165" customWidth="1"/>
    <col min="5" max="5" width="10.421875" style="165" customWidth="1"/>
    <col min="6" max="6" width="9.421875" style="165" bestFit="1" customWidth="1"/>
    <col min="7" max="7" width="10.140625" style="165" bestFit="1" customWidth="1"/>
    <col min="8" max="8" width="9.8515625" style="165" bestFit="1" customWidth="1"/>
    <col min="9" max="9" width="12.28125" style="165" bestFit="1" customWidth="1"/>
    <col min="10" max="10" width="9.421875" style="174" bestFit="1" customWidth="1"/>
    <col min="11" max="11" width="10.140625" style="174" bestFit="1" customWidth="1"/>
    <col min="12" max="12" width="11.28125" style="165" bestFit="1" customWidth="1"/>
    <col min="13" max="13" width="12.28125" style="165" bestFit="1" customWidth="1"/>
    <col min="14" max="14" width="9.421875" style="174" bestFit="1" customWidth="1"/>
    <col min="15" max="15" width="10.140625" style="174" bestFit="1" customWidth="1"/>
    <col min="16" max="16" width="11.28125" style="165" bestFit="1" customWidth="1"/>
    <col min="17" max="17" width="12.28125" style="165" bestFit="1" customWidth="1"/>
    <col min="18" max="18" width="8.28125" style="174" customWidth="1"/>
    <col min="19" max="19" width="10.140625" style="174" bestFit="1" customWidth="1"/>
    <col min="20" max="20" width="11.28125" style="165" bestFit="1" customWidth="1"/>
    <col min="21" max="21" width="12.28125" style="165" bestFit="1" customWidth="1"/>
    <col min="22" max="23" width="10.140625" style="165" bestFit="1" customWidth="1"/>
    <col min="24" max="24" width="12.8515625" style="165" bestFit="1" customWidth="1"/>
    <col min="25" max="25" width="12.28125" style="165" bestFit="1" customWidth="1"/>
    <col min="26" max="26" width="12.7109375" style="165" bestFit="1" customWidth="1"/>
    <col min="27" max="27" width="9.140625" style="17" customWidth="1"/>
    <col min="28" max="28" width="11.28125" style="17" hidden="1" customWidth="1"/>
    <col min="29" max="29" width="12.28125" style="165" hidden="1" customWidth="1"/>
    <col min="30" max="32" width="0" style="165" hidden="1" customWidth="1"/>
    <col min="33" max="16384" width="9.140625" style="165" customWidth="1"/>
  </cols>
  <sheetData>
    <row r="1" spans="1:28" ht="15.75">
      <c r="A1" s="121" t="s">
        <v>113</v>
      </c>
      <c r="B1" s="23"/>
      <c r="C1" s="122"/>
      <c r="D1" s="122"/>
      <c r="E1" s="122"/>
      <c r="F1" s="124"/>
      <c r="G1" s="124"/>
      <c r="H1" s="124"/>
      <c r="I1" s="124"/>
      <c r="J1" s="123"/>
      <c r="K1" s="123"/>
      <c r="L1" s="124"/>
      <c r="M1" s="124"/>
      <c r="N1" s="123"/>
      <c r="O1" s="123"/>
      <c r="P1" s="124"/>
      <c r="Q1" s="124"/>
      <c r="R1" s="123"/>
      <c r="S1" s="123"/>
      <c r="T1" s="124"/>
      <c r="U1" s="124"/>
      <c r="V1" s="124"/>
      <c r="W1" s="124"/>
      <c r="X1" s="124"/>
      <c r="Y1" s="124"/>
      <c r="AA1" s="122"/>
      <c r="AB1" s="122"/>
    </row>
    <row r="2" spans="1:28" ht="15.75">
      <c r="A2" s="121" t="s">
        <v>250</v>
      </c>
      <c r="B2" s="23"/>
      <c r="C2" s="122"/>
      <c r="D2" s="122"/>
      <c r="E2" s="122"/>
      <c r="F2" s="124"/>
      <c r="G2" s="124"/>
      <c r="H2" s="124"/>
      <c r="I2" s="124"/>
      <c r="J2" s="123"/>
      <c r="K2" s="123"/>
      <c r="L2" s="124"/>
      <c r="M2" s="124"/>
      <c r="N2" s="123"/>
      <c r="O2" s="123"/>
      <c r="P2" s="124"/>
      <c r="Q2" s="124"/>
      <c r="R2" s="123"/>
      <c r="S2" s="123"/>
      <c r="T2" s="124"/>
      <c r="U2" s="124"/>
      <c r="V2" s="124"/>
      <c r="W2" s="124"/>
      <c r="X2" s="124"/>
      <c r="Y2" s="124"/>
      <c r="AA2" s="122"/>
      <c r="AB2" s="122"/>
    </row>
    <row r="3" spans="1:28" ht="15.75">
      <c r="A3" s="121"/>
      <c r="B3" s="23"/>
      <c r="C3" s="122"/>
      <c r="D3" s="122"/>
      <c r="E3" s="125"/>
      <c r="F3" s="124"/>
      <c r="G3" s="124"/>
      <c r="H3" s="124"/>
      <c r="I3" s="124"/>
      <c r="J3" s="123"/>
      <c r="K3" s="123"/>
      <c r="L3" s="124"/>
      <c r="M3" s="124"/>
      <c r="N3" s="123"/>
      <c r="O3" s="123"/>
      <c r="P3" s="124"/>
      <c r="Q3" s="124"/>
      <c r="R3" s="123"/>
      <c r="S3" s="123"/>
      <c r="T3" s="124"/>
      <c r="U3" s="124"/>
      <c r="V3" s="124"/>
      <c r="W3" s="124"/>
      <c r="X3" s="126" t="s">
        <v>78</v>
      </c>
      <c r="Y3" s="124"/>
      <c r="AA3" s="122"/>
      <c r="AB3" s="122"/>
    </row>
    <row r="4" spans="1:5" ht="15">
      <c r="A4" s="127"/>
      <c r="D4" s="125"/>
      <c r="E4" s="125"/>
    </row>
    <row r="6" spans="1:25" ht="18">
      <c r="A6" s="259" t="s">
        <v>242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</row>
    <row r="8" spans="1:25" ht="12.75">
      <c r="A8" s="260" t="s">
        <v>0</v>
      </c>
      <c r="B8" s="260" t="s">
        <v>4</v>
      </c>
      <c r="C8" s="260" t="s">
        <v>22</v>
      </c>
      <c r="D8" s="262" t="s">
        <v>5</v>
      </c>
      <c r="E8" s="260" t="s">
        <v>94</v>
      </c>
      <c r="F8" s="260" t="s">
        <v>243</v>
      </c>
      <c r="G8" s="260"/>
      <c r="H8" s="260"/>
      <c r="I8" s="260"/>
      <c r="J8" s="260" t="s">
        <v>244</v>
      </c>
      <c r="K8" s="260"/>
      <c r="L8" s="260"/>
      <c r="M8" s="260"/>
      <c r="N8" s="260" t="s">
        <v>245</v>
      </c>
      <c r="O8" s="260"/>
      <c r="P8" s="260"/>
      <c r="Q8" s="260"/>
      <c r="R8" s="260" t="s">
        <v>248</v>
      </c>
      <c r="S8" s="260"/>
      <c r="T8" s="260"/>
      <c r="U8" s="260"/>
      <c r="V8" s="260" t="s">
        <v>249</v>
      </c>
      <c r="W8" s="260"/>
      <c r="X8" s="260"/>
      <c r="Y8" s="260"/>
    </row>
    <row r="9" spans="1:25" ht="12.75">
      <c r="A9" s="260"/>
      <c r="B9" s="260"/>
      <c r="C9" s="260"/>
      <c r="D9" s="263"/>
      <c r="E9" s="260"/>
      <c r="F9" s="265" t="s">
        <v>91</v>
      </c>
      <c r="G9" s="265"/>
      <c r="H9" s="260" t="s">
        <v>109</v>
      </c>
      <c r="I9" s="260"/>
      <c r="J9" s="261" t="s">
        <v>91</v>
      </c>
      <c r="K9" s="261"/>
      <c r="L9" s="260" t="s">
        <v>109</v>
      </c>
      <c r="M9" s="260"/>
      <c r="N9" s="261" t="s">
        <v>91</v>
      </c>
      <c r="O9" s="261"/>
      <c r="P9" s="260" t="s">
        <v>109</v>
      </c>
      <c r="Q9" s="260"/>
      <c r="R9" s="261" t="s">
        <v>91</v>
      </c>
      <c r="S9" s="261"/>
      <c r="T9" s="260" t="s">
        <v>110</v>
      </c>
      <c r="U9" s="260"/>
      <c r="V9" s="265" t="s">
        <v>91</v>
      </c>
      <c r="W9" s="265"/>
      <c r="X9" s="260" t="s">
        <v>110</v>
      </c>
      <c r="Y9" s="260"/>
    </row>
    <row r="10" spans="1:25" ht="12.75">
      <c r="A10" s="260"/>
      <c r="B10" s="260"/>
      <c r="C10" s="260"/>
      <c r="D10" s="264"/>
      <c r="E10" s="260"/>
      <c r="F10" s="14" t="s">
        <v>92</v>
      </c>
      <c r="G10" s="14" t="s">
        <v>93</v>
      </c>
      <c r="H10" s="14" t="s">
        <v>92</v>
      </c>
      <c r="I10" s="14" t="s">
        <v>93</v>
      </c>
      <c r="J10" s="57" t="s">
        <v>92</v>
      </c>
      <c r="K10" s="57" t="s">
        <v>93</v>
      </c>
      <c r="L10" s="14" t="s">
        <v>92</v>
      </c>
      <c r="M10" s="14" t="s">
        <v>93</v>
      </c>
      <c r="N10" s="57" t="s">
        <v>92</v>
      </c>
      <c r="O10" s="57" t="s">
        <v>93</v>
      </c>
      <c r="P10" s="14" t="s">
        <v>92</v>
      </c>
      <c r="Q10" s="14" t="s">
        <v>93</v>
      </c>
      <c r="R10" s="57" t="s">
        <v>92</v>
      </c>
      <c r="S10" s="57" t="s">
        <v>93</v>
      </c>
      <c r="T10" s="14" t="s">
        <v>92</v>
      </c>
      <c r="U10" s="14" t="s">
        <v>93</v>
      </c>
      <c r="V10" s="14" t="s">
        <v>92</v>
      </c>
      <c r="W10" s="14" t="s">
        <v>93</v>
      </c>
      <c r="X10" s="14" t="s">
        <v>92</v>
      </c>
      <c r="Y10" s="14" t="s">
        <v>93</v>
      </c>
    </row>
    <row r="11" spans="1:28" ht="22.5">
      <c r="A11" s="18">
        <v>0</v>
      </c>
      <c r="B11" s="19">
        <v>1</v>
      </c>
      <c r="C11" s="19">
        <v>2</v>
      </c>
      <c r="D11" s="19">
        <v>3</v>
      </c>
      <c r="E11" s="19">
        <v>4</v>
      </c>
      <c r="F11" s="14">
        <v>5</v>
      </c>
      <c r="G11" s="14">
        <v>6</v>
      </c>
      <c r="H11" s="14" t="s">
        <v>95</v>
      </c>
      <c r="I11" s="14" t="s">
        <v>96</v>
      </c>
      <c r="J11" s="57">
        <v>9</v>
      </c>
      <c r="K11" s="57">
        <v>10</v>
      </c>
      <c r="L11" s="14" t="s">
        <v>97</v>
      </c>
      <c r="M11" s="14" t="s">
        <v>98</v>
      </c>
      <c r="N11" s="57">
        <v>13</v>
      </c>
      <c r="O11" s="57">
        <v>14</v>
      </c>
      <c r="P11" s="14" t="s">
        <v>99</v>
      </c>
      <c r="Q11" s="14" t="s">
        <v>100</v>
      </c>
      <c r="R11" s="57">
        <v>17</v>
      </c>
      <c r="S11" s="57">
        <v>18</v>
      </c>
      <c r="T11" s="14" t="s">
        <v>101</v>
      </c>
      <c r="U11" s="14" t="s">
        <v>102</v>
      </c>
      <c r="V11" s="14" t="s">
        <v>103</v>
      </c>
      <c r="W11" s="14" t="s">
        <v>104</v>
      </c>
      <c r="X11" s="14" t="s">
        <v>105</v>
      </c>
      <c r="Y11" s="14" t="s">
        <v>106</v>
      </c>
      <c r="AA11" s="20"/>
      <c r="AB11" s="20"/>
    </row>
    <row r="12" spans="1:25" ht="12.75">
      <c r="A12" s="131"/>
      <c r="B12" s="7">
        <v>101</v>
      </c>
      <c r="C12" s="132" t="s">
        <v>6</v>
      </c>
      <c r="D12" s="132"/>
      <c r="E12" s="132"/>
      <c r="F12" s="135"/>
      <c r="G12" s="135"/>
      <c r="H12" s="135"/>
      <c r="I12" s="135"/>
      <c r="J12" s="134"/>
      <c r="K12" s="134"/>
      <c r="L12" s="135"/>
      <c r="M12" s="135"/>
      <c r="N12" s="134"/>
      <c r="O12" s="134"/>
      <c r="P12" s="135"/>
      <c r="Q12" s="135"/>
      <c r="R12" s="134"/>
      <c r="S12" s="134"/>
      <c r="T12" s="135"/>
      <c r="U12" s="135"/>
      <c r="V12" s="135"/>
      <c r="W12" s="135"/>
      <c r="X12" s="135"/>
      <c r="Y12" s="135"/>
    </row>
    <row r="13" spans="1:25" ht="12.75">
      <c r="A13" s="131"/>
      <c r="B13" s="8" t="s">
        <v>7</v>
      </c>
      <c r="C13" s="136" t="s">
        <v>8</v>
      </c>
      <c r="D13" s="136"/>
      <c r="E13" s="136"/>
      <c r="F13" s="138"/>
      <c r="G13" s="138"/>
      <c r="H13" s="209"/>
      <c r="I13" s="209"/>
      <c r="J13" s="210"/>
      <c r="K13" s="210"/>
      <c r="L13" s="209"/>
      <c r="M13" s="209"/>
      <c r="N13" s="210"/>
      <c r="O13" s="210"/>
      <c r="P13" s="209"/>
      <c r="Q13" s="209"/>
      <c r="R13" s="210"/>
      <c r="S13" s="210"/>
      <c r="T13" s="209"/>
      <c r="U13" s="209"/>
      <c r="V13" s="211"/>
      <c r="W13" s="211"/>
      <c r="X13" s="209"/>
      <c r="Y13" s="209"/>
    </row>
    <row r="14" spans="1:28" ht="12.75">
      <c r="A14" s="131"/>
      <c r="B14" s="7" t="s">
        <v>9</v>
      </c>
      <c r="C14" s="132" t="s">
        <v>10</v>
      </c>
      <c r="D14" s="132"/>
      <c r="E14" s="132"/>
      <c r="F14" s="135"/>
      <c r="G14" s="135"/>
      <c r="H14" s="110">
        <f>SUM(H15:H25)</f>
        <v>0</v>
      </c>
      <c r="I14" s="110">
        <f>SUM(I15:I25)</f>
        <v>0</v>
      </c>
      <c r="J14" s="213"/>
      <c r="K14" s="213"/>
      <c r="L14" s="212">
        <f>SUM(L15:L25)</f>
        <v>0</v>
      </c>
      <c r="M14" s="212">
        <f>SUM(M15:M25)</f>
        <v>0</v>
      </c>
      <c r="N14" s="213"/>
      <c r="O14" s="213"/>
      <c r="P14" s="212">
        <f>SUM(P15:P25)</f>
        <v>0</v>
      </c>
      <c r="Q14" s="212">
        <f>SUM(Q15:Q25)</f>
        <v>0</v>
      </c>
      <c r="R14" s="213"/>
      <c r="S14" s="213"/>
      <c r="T14" s="212">
        <f>SUM(T15:T25)</f>
        <v>0</v>
      </c>
      <c r="U14" s="212">
        <f>SUM(U15:U25)</f>
        <v>0</v>
      </c>
      <c r="V14" s="214"/>
      <c r="W14" s="214"/>
      <c r="X14" s="209">
        <f aca="true" t="shared" si="0" ref="X14:Y48">+H14+L14+P14+T14</f>
        <v>0</v>
      </c>
      <c r="Y14" s="209">
        <f t="shared" si="0"/>
        <v>0</v>
      </c>
      <c r="Z14" s="215"/>
      <c r="AA14" s="139"/>
      <c r="AB14" s="139"/>
    </row>
    <row r="15" spans="1:32" ht="25.5">
      <c r="A15" s="29">
        <v>1</v>
      </c>
      <c r="B15" s="35" t="s">
        <v>26</v>
      </c>
      <c r="C15" s="35" t="s">
        <v>222</v>
      </c>
      <c r="D15" s="36" t="s">
        <v>11</v>
      </c>
      <c r="E15" s="72"/>
      <c r="F15" s="55">
        <v>2500</v>
      </c>
      <c r="G15" s="55">
        <v>18000</v>
      </c>
      <c r="H15" s="30">
        <f aca="true" t="shared" si="1" ref="H15:I25">+$E15*F15</f>
        <v>0</v>
      </c>
      <c r="I15" s="30">
        <f t="shared" si="1"/>
        <v>0</v>
      </c>
      <c r="J15" s="55">
        <v>2500</v>
      </c>
      <c r="K15" s="55">
        <v>18000</v>
      </c>
      <c r="L15" s="40">
        <f aca="true" t="shared" si="2" ref="L15:M25">+$E15*J15</f>
        <v>0</v>
      </c>
      <c r="M15" s="40">
        <f t="shared" si="2"/>
        <v>0</v>
      </c>
      <c r="N15" s="55">
        <v>2500</v>
      </c>
      <c r="O15" s="55">
        <v>18000</v>
      </c>
      <c r="P15" s="40">
        <f aca="true" t="shared" si="3" ref="P15:Q25">+$E15*N15</f>
        <v>0</v>
      </c>
      <c r="Q15" s="40">
        <f t="shared" si="3"/>
        <v>0</v>
      </c>
      <c r="R15" s="55">
        <v>2500</v>
      </c>
      <c r="S15" s="55">
        <v>18000</v>
      </c>
      <c r="T15" s="40">
        <f aca="true" t="shared" si="4" ref="T15:U25">+$E15*R15</f>
        <v>0</v>
      </c>
      <c r="U15" s="40">
        <f t="shared" si="4"/>
        <v>0</v>
      </c>
      <c r="V15" s="39">
        <f aca="true" t="shared" si="5" ref="V15:V25">+F15+J15+N15+R15</f>
        <v>10000</v>
      </c>
      <c r="W15" s="39">
        <f aca="true" t="shared" si="6" ref="W15:W25">+G15+K15+O15+S15</f>
        <v>72000</v>
      </c>
      <c r="X15" s="44">
        <f t="shared" si="0"/>
        <v>0</v>
      </c>
      <c r="Y15" s="44">
        <f t="shared" si="0"/>
        <v>0</v>
      </c>
      <c r="AA15" s="141"/>
      <c r="AB15" s="140">
        <v>500</v>
      </c>
      <c r="AC15" s="165">
        <v>40000</v>
      </c>
      <c r="AE15" s="165">
        <f>+AB15*5</f>
        <v>2500</v>
      </c>
      <c r="AF15" s="165">
        <f>+AC15*0.45</f>
        <v>18000</v>
      </c>
    </row>
    <row r="16" spans="1:32" ht="25.5">
      <c r="A16" s="29">
        <v>2</v>
      </c>
      <c r="B16" s="35" t="s">
        <v>27</v>
      </c>
      <c r="C16" s="35" t="s">
        <v>223</v>
      </c>
      <c r="D16" s="36" t="s">
        <v>11</v>
      </c>
      <c r="E16" s="72"/>
      <c r="F16" s="55">
        <v>750</v>
      </c>
      <c r="G16" s="55">
        <v>6750</v>
      </c>
      <c r="H16" s="30">
        <f t="shared" si="1"/>
        <v>0</v>
      </c>
      <c r="I16" s="30">
        <f t="shared" si="1"/>
        <v>0</v>
      </c>
      <c r="J16" s="55">
        <v>750</v>
      </c>
      <c r="K16" s="55">
        <v>6750</v>
      </c>
      <c r="L16" s="40">
        <f t="shared" si="2"/>
        <v>0</v>
      </c>
      <c r="M16" s="40">
        <f t="shared" si="2"/>
        <v>0</v>
      </c>
      <c r="N16" s="55">
        <v>750</v>
      </c>
      <c r="O16" s="55">
        <v>6750</v>
      </c>
      <c r="P16" s="40">
        <f t="shared" si="3"/>
        <v>0</v>
      </c>
      <c r="Q16" s="40">
        <f t="shared" si="3"/>
        <v>0</v>
      </c>
      <c r="R16" s="55">
        <v>750</v>
      </c>
      <c r="S16" s="55">
        <v>6750</v>
      </c>
      <c r="T16" s="40">
        <f t="shared" si="4"/>
        <v>0</v>
      </c>
      <c r="U16" s="40">
        <f t="shared" si="4"/>
        <v>0</v>
      </c>
      <c r="V16" s="39">
        <f t="shared" si="5"/>
        <v>3000</v>
      </c>
      <c r="W16" s="39">
        <f t="shared" si="6"/>
        <v>27000</v>
      </c>
      <c r="X16" s="44">
        <f t="shared" si="0"/>
        <v>0</v>
      </c>
      <c r="Y16" s="44">
        <f t="shared" si="0"/>
        <v>0</v>
      </c>
      <c r="AA16" s="141"/>
      <c r="AB16" s="140">
        <v>150</v>
      </c>
      <c r="AC16" s="165">
        <v>15000</v>
      </c>
      <c r="AE16" s="165">
        <f aca="true" t="shared" si="7" ref="AE16:AE79">+AB16*5</f>
        <v>750</v>
      </c>
      <c r="AF16" s="165">
        <f aca="true" t="shared" si="8" ref="AF16:AF79">+AC16*0.45</f>
        <v>6750</v>
      </c>
    </row>
    <row r="17" spans="1:32" ht="25.5">
      <c r="A17" s="29">
        <v>3</v>
      </c>
      <c r="B17" s="35" t="s">
        <v>28</v>
      </c>
      <c r="C17" s="35" t="s">
        <v>224</v>
      </c>
      <c r="D17" s="36" t="s">
        <v>11</v>
      </c>
      <c r="E17" s="72"/>
      <c r="F17" s="55">
        <v>1250</v>
      </c>
      <c r="G17" s="55">
        <v>4500</v>
      </c>
      <c r="H17" s="30">
        <f t="shared" si="1"/>
        <v>0</v>
      </c>
      <c r="I17" s="30">
        <f t="shared" si="1"/>
        <v>0</v>
      </c>
      <c r="J17" s="55">
        <v>1250</v>
      </c>
      <c r="K17" s="55">
        <v>4500</v>
      </c>
      <c r="L17" s="40">
        <f t="shared" si="2"/>
        <v>0</v>
      </c>
      <c r="M17" s="40">
        <f t="shared" si="2"/>
        <v>0</v>
      </c>
      <c r="N17" s="55">
        <v>1250</v>
      </c>
      <c r="O17" s="55">
        <v>4500</v>
      </c>
      <c r="P17" s="40">
        <f t="shared" si="3"/>
        <v>0</v>
      </c>
      <c r="Q17" s="40">
        <f t="shared" si="3"/>
        <v>0</v>
      </c>
      <c r="R17" s="55">
        <v>1250</v>
      </c>
      <c r="S17" s="55">
        <v>4500</v>
      </c>
      <c r="T17" s="40">
        <f t="shared" si="4"/>
        <v>0</v>
      </c>
      <c r="U17" s="40">
        <f t="shared" si="4"/>
        <v>0</v>
      </c>
      <c r="V17" s="39">
        <f t="shared" si="5"/>
        <v>5000</v>
      </c>
      <c r="W17" s="39">
        <f t="shared" si="6"/>
        <v>18000</v>
      </c>
      <c r="X17" s="44">
        <f t="shared" si="0"/>
        <v>0</v>
      </c>
      <c r="Y17" s="44">
        <f t="shared" si="0"/>
        <v>0</v>
      </c>
      <c r="AA17" s="141"/>
      <c r="AB17" s="140">
        <v>250</v>
      </c>
      <c r="AC17" s="165">
        <v>10000</v>
      </c>
      <c r="AE17" s="165">
        <f t="shared" si="7"/>
        <v>1250</v>
      </c>
      <c r="AF17" s="165">
        <f t="shared" si="8"/>
        <v>4500</v>
      </c>
    </row>
    <row r="18" spans="1:32" ht="30.75" customHeight="1">
      <c r="A18" s="29">
        <v>4</v>
      </c>
      <c r="B18" s="35" t="s">
        <v>121</v>
      </c>
      <c r="C18" s="35" t="s">
        <v>169</v>
      </c>
      <c r="D18" s="36" t="s">
        <v>11</v>
      </c>
      <c r="E18" s="72"/>
      <c r="F18" s="55">
        <v>0</v>
      </c>
      <c r="G18" s="55">
        <v>0</v>
      </c>
      <c r="H18" s="30">
        <f t="shared" si="1"/>
        <v>0</v>
      </c>
      <c r="I18" s="30">
        <f t="shared" si="1"/>
        <v>0</v>
      </c>
      <c r="J18" s="55">
        <v>0</v>
      </c>
      <c r="K18" s="55">
        <v>0</v>
      </c>
      <c r="L18" s="40">
        <f t="shared" si="2"/>
        <v>0</v>
      </c>
      <c r="M18" s="40">
        <f t="shared" si="2"/>
        <v>0</v>
      </c>
      <c r="N18" s="55">
        <v>0</v>
      </c>
      <c r="O18" s="55">
        <v>0</v>
      </c>
      <c r="P18" s="40">
        <f t="shared" si="3"/>
        <v>0</v>
      </c>
      <c r="Q18" s="40">
        <f t="shared" si="3"/>
        <v>0</v>
      </c>
      <c r="R18" s="55">
        <v>0</v>
      </c>
      <c r="S18" s="55">
        <v>0</v>
      </c>
      <c r="T18" s="40">
        <f t="shared" si="4"/>
        <v>0</v>
      </c>
      <c r="U18" s="40">
        <f t="shared" si="4"/>
        <v>0</v>
      </c>
      <c r="V18" s="39">
        <f t="shared" si="5"/>
        <v>0</v>
      </c>
      <c r="W18" s="39">
        <f t="shared" si="6"/>
        <v>0</v>
      </c>
      <c r="X18" s="44">
        <f t="shared" si="0"/>
        <v>0</v>
      </c>
      <c r="Y18" s="44">
        <f t="shared" si="0"/>
        <v>0</v>
      </c>
      <c r="AA18" s="141"/>
      <c r="AB18" s="140">
        <v>0</v>
      </c>
      <c r="AC18" s="165">
        <v>0</v>
      </c>
      <c r="AE18" s="165">
        <f t="shared" si="7"/>
        <v>0</v>
      </c>
      <c r="AF18" s="165">
        <f t="shared" si="8"/>
        <v>0</v>
      </c>
    </row>
    <row r="19" spans="1:32" ht="12.75">
      <c r="A19" s="29">
        <v>5</v>
      </c>
      <c r="B19" s="35" t="s">
        <v>30</v>
      </c>
      <c r="C19" s="35" t="s">
        <v>56</v>
      </c>
      <c r="D19" s="36" t="s">
        <v>11</v>
      </c>
      <c r="E19" s="72"/>
      <c r="F19" s="55">
        <v>750</v>
      </c>
      <c r="G19" s="55">
        <v>3150</v>
      </c>
      <c r="H19" s="30">
        <f t="shared" si="1"/>
        <v>0</v>
      </c>
      <c r="I19" s="30">
        <f t="shared" si="1"/>
        <v>0</v>
      </c>
      <c r="J19" s="55">
        <v>750</v>
      </c>
      <c r="K19" s="55">
        <v>3150</v>
      </c>
      <c r="L19" s="40">
        <f t="shared" si="2"/>
        <v>0</v>
      </c>
      <c r="M19" s="40">
        <f t="shared" si="2"/>
        <v>0</v>
      </c>
      <c r="N19" s="55">
        <v>750</v>
      </c>
      <c r="O19" s="55">
        <v>3150</v>
      </c>
      <c r="P19" s="40">
        <f t="shared" si="3"/>
        <v>0</v>
      </c>
      <c r="Q19" s="40">
        <f t="shared" si="3"/>
        <v>0</v>
      </c>
      <c r="R19" s="55">
        <v>750</v>
      </c>
      <c r="S19" s="55">
        <v>3150</v>
      </c>
      <c r="T19" s="40">
        <f t="shared" si="4"/>
        <v>0</v>
      </c>
      <c r="U19" s="40">
        <f t="shared" si="4"/>
        <v>0</v>
      </c>
      <c r="V19" s="39">
        <f t="shared" si="5"/>
        <v>3000</v>
      </c>
      <c r="W19" s="39">
        <f t="shared" si="6"/>
        <v>12600</v>
      </c>
      <c r="X19" s="44">
        <f t="shared" si="0"/>
        <v>0</v>
      </c>
      <c r="Y19" s="44">
        <f t="shared" si="0"/>
        <v>0</v>
      </c>
      <c r="AA19" s="141"/>
      <c r="AB19" s="140">
        <v>150</v>
      </c>
      <c r="AC19" s="165">
        <v>7000</v>
      </c>
      <c r="AE19" s="165">
        <f t="shared" si="7"/>
        <v>750</v>
      </c>
      <c r="AF19" s="165">
        <f t="shared" si="8"/>
        <v>3150</v>
      </c>
    </row>
    <row r="20" spans="1:32" ht="12.75">
      <c r="A20" s="29">
        <v>6</v>
      </c>
      <c r="B20" s="35" t="s">
        <v>31</v>
      </c>
      <c r="C20" s="35" t="s">
        <v>88</v>
      </c>
      <c r="D20" s="36" t="s">
        <v>11</v>
      </c>
      <c r="E20" s="72"/>
      <c r="F20" s="55">
        <v>0</v>
      </c>
      <c r="G20" s="55">
        <v>0</v>
      </c>
      <c r="H20" s="30">
        <f t="shared" si="1"/>
        <v>0</v>
      </c>
      <c r="I20" s="30">
        <f t="shared" si="1"/>
        <v>0</v>
      </c>
      <c r="J20" s="55">
        <v>0</v>
      </c>
      <c r="K20" s="55">
        <v>0</v>
      </c>
      <c r="L20" s="40">
        <f t="shared" si="2"/>
        <v>0</v>
      </c>
      <c r="M20" s="40">
        <f t="shared" si="2"/>
        <v>0</v>
      </c>
      <c r="N20" s="55">
        <v>0</v>
      </c>
      <c r="O20" s="55">
        <v>0</v>
      </c>
      <c r="P20" s="40">
        <f t="shared" si="3"/>
        <v>0</v>
      </c>
      <c r="Q20" s="40">
        <f t="shared" si="3"/>
        <v>0</v>
      </c>
      <c r="R20" s="55">
        <v>0</v>
      </c>
      <c r="S20" s="55">
        <v>0</v>
      </c>
      <c r="T20" s="40">
        <f t="shared" si="4"/>
        <v>0</v>
      </c>
      <c r="U20" s="40">
        <f t="shared" si="4"/>
        <v>0</v>
      </c>
      <c r="V20" s="39">
        <f t="shared" si="5"/>
        <v>0</v>
      </c>
      <c r="W20" s="39">
        <f t="shared" si="6"/>
        <v>0</v>
      </c>
      <c r="X20" s="44">
        <f t="shared" si="0"/>
        <v>0</v>
      </c>
      <c r="Y20" s="44">
        <f t="shared" si="0"/>
        <v>0</v>
      </c>
      <c r="AA20" s="141"/>
      <c r="AB20" s="140">
        <v>0</v>
      </c>
      <c r="AC20" s="165">
        <v>0</v>
      </c>
      <c r="AE20" s="165">
        <f t="shared" si="7"/>
        <v>0</v>
      </c>
      <c r="AF20" s="165">
        <f t="shared" si="8"/>
        <v>0</v>
      </c>
    </row>
    <row r="21" spans="1:32" ht="12.75">
      <c r="A21" s="29">
        <v>7</v>
      </c>
      <c r="B21" s="35" t="s">
        <v>32</v>
      </c>
      <c r="C21" s="35" t="s">
        <v>59</v>
      </c>
      <c r="D21" s="36" t="s">
        <v>73</v>
      </c>
      <c r="E21" s="72"/>
      <c r="F21" s="55">
        <v>5000</v>
      </c>
      <c r="G21" s="55">
        <v>54000</v>
      </c>
      <c r="H21" s="30">
        <f t="shared" si="1"/>
        <v>0</v>
      </c>
      <c r="I21" s="30">
        <f t="shared" si="1"/>
        <v>0</v>
      </c>
      <c r="J21" s="55">
        <v>5000</v>
      </c>
      <c r="K21" s="55">
        <v>54000</v>
      </c>
      <c r="L21" s="40">
        <f t="shared" si="2"/>
        <v>0</v>
      </c>
      <c r="M21" s="40">
        <f t="shared" si="2"/>
        <v>0</v>
      </c>
      <c r="N21" s="55">
        <v>5000</v>
      </c>
      <c r="O21" s="55">
        <v>54000</v>
      </c>
      <c r="P21" s="40">
        <f t="shared" si="3"/>
        <v>0</v>
      </c>
      <c r="Q21" s="40">
        <f t="shared" si="3"/>
        <v>0</v>
      </c>
      <c r="R21" s="55">
        <v>5000</v>
      </c>
      <c r="S21" s="55">
        <v>54000</v>
      </c>
      <c r="T21" s="40">
        <f t="shared" si="4"/>
        <v>0</v>
      </c>
      <c r="U21" s="40">
        <f t="shared" si="4"/>
        <v>0</v>
      </c>
      <c r="V21" s="39">
        <f t="shared" si="5"/>
        <v>20000</v>
      </c>
      <c r="W21" s="39">
        <f t="shared" si="6"/>
        <v>216000</v>
      </c>
      <c r="X21" s="44">
        <f t="shared" si="0"/>
        <v>0</v>
      </c>
      <c r="Y21" s="44">
        <f t="shared" si="0"/>
        <v>0</v>
      </c>
      <c r="AA21" s="141"/>
      <c r="AB21" s="140">
        <v>1000</v>
      </c>
      <c r="AC21" s="165">
        <v>120000</v>
      </c>
      <c r="AE21" s="165">
        <f t="shared" si="7"/>
        <v>5000</v>
      </c>
      <c r="AF21" s="165">
        <f t="shared" si="8"/>
        <v>54000</v>
      </c>
    </row>
    <row r="22" spans="1:32" ht="25.5">
      <c r="A22" s="29">
        <v>8</v>
      </c>
      <c r="B22" s="35" t="s">
        <v>33</v>
      </c>
      <c r="C22" s="35" t="s">
        <v>170</v>
      </c>
      <c r="D22" s="36" t="s">
        <v>73</v>
      </c>
      <c r="E22" s="73"/>
      <c r="F22" s="55">
        <v>1250</v>
      </c>
      <c r="G22" s="55">
        <v>5850</v>
      </c>
      <c r="H22" s="30">
        <f t="shared" si="1"/>
        <v>0</v>
      </c>
      <c r="I22" s="30">
        <f t="shared" si="1"/>
        <v>0</v>
      </c>
      <c r="J22" s="55">
        <v>1250</v>
      </c>
      <c r="K22" s="55">
        <v>5850</v>
      </c>
      <c r="L22" s="40">
        <f t="shared" si="2"/>
        <v>0</v>
      </c>
      <c r="M22" s="40">
        <f t="shared" si="2"/>
        <v>0</v>
      </c>
      <c r="N22" s="55">
        <v>1250</v>
      </c>
      <c r="O22" s="55">
        <v>5850</v>
      </c>
      <c r="P22" s="40">
        <f t="shared" si="3"/>
        <v>0</v>
      </c>
      <c r="Q22" s="40">
        <f t="shared" si="3"/>
        <v>0</v>
      </c>
      <c r="R22" s="55">
        <v>1250</v>
      </c>
      <c r="S22" s="55">
        <v>5850</v>
      </c>
      <c r="T22" s="40">
        <f t="shared" si="4"/>
        <v>0</v>
      </c>
      <c r="U22" s="40">
        <f t="shared" si="4"/>
        <v>0</v>
      </c>
      <c r="V22" s="39">
        <f t="shared" si="5"/>
        <v>5000</v>
      </c>
      <c r="W22" s="39">
        <f t="shared" si="6"/>
        <v>23400</v>
      </c>
      <c r="X22" s="44">
        <f t="shared" si="0"/>
        <v>0</v>
      </c>
      <c r="Y22" s="44">
        <f t="shared" si="0"/>
        <v>0</v>
      </c>
      <c r="AA22" s="141"/>
      <c r="AB22" s="140">
        <v>250</v>
      </c>
      <c r="AC22" s="165">
        <v>13000</v>
      </c>
      <c r="AE22" s="165">
        <f t="shared" si="7"/>
        <v>1250</v>
      </c>
      <c r="AF22" s="165">
        <f t="shared" si="8"/>
        <v>5850</v>
      </c>
    </row>
    <row r="23" spans="1:32" ht="12.75">
      <c r="A23" s="29">
        <v>9</v>
      </c>
      <c r="B23" s="35" t="s">
        <v>34</v>
      </c>
      <c r="C23" s="35" t="s">
        <v>60</v>
      </c>
      <c r="D23" s="36" t="s">
        <v>11</v>
      </c>
      <c r="E23" s="73"/>
      <c r="F23" s="55">
        <v>1250</v>
      </c>
      <c r="G23" s="55">
        <v>4500</v>
      </c>
      <c r="H23" s="30">
        <f t="shared" si="1"/>
        <v>0</v>
      </c>
      <c r="I23" s="30">
        <f t="shared" si="1"/>
        <v>0</v>
      </c>
      <c r="J23" s="55">
        <v>1250</v>
      </c>
      <c r="K23" s="55">
        <v>4500</v>
      </c>
      <c r="L23" s="40">
        <f t="shared" si="2"/>
        <v>0</v>
      </c>
      <c r="M23" s="40">
        <f t="shared" si="2"/>
        <v>0</v>
      </c>
      <c r="N23" s="55">
        <v>1250</v>
      </c>
      <c r="O23" s="55">
        <v>4500</v>
      </c>
      <c r="P23" s="40">
        <f t="shared" si="3"/>
        <v>0</v>
      </c>
      <c r="Q23" s="40">
        <f t="shared" si="3"/>
        <v>0</v>
      </c>
      <c r="R23" s="55">
        <v>1250</v>
      </c>
      <c r="S23" s="55">
        <v>4500</v>
      </c>
      <c r="T23" s="40">
        <f t="shared" si="4"/>
        <v>0</v>
      </c>
      <c r="U23" s="40">
        <f t="shared" si="4"/>
        <v>0</v>
      </c>
      <c r="V23" s="39">
        <f t="shared" si="5"/>
        <v>5000</v>
      </c>
      <c r="W23" s="39">
        <f t="shared" si="6"/>
        <v>18000</v>
      </c>
      <c r="X23" s="44">
        <f t="shared" si="0"/>
        <v>0</v>
      </c>
      <c r="Y23" s="44">
        <f t="shared" si="0"/>
        <v>0</v>
      </c>
      <c r="AA23" s="141"/>
      <c r="AB23" s="140">
        <v>250</v>
      </c>
      <c r="AC23" s="165">
        <v>10000</v>
      </c>
      <c r="AE23" s="165">
        <f t="shared" si="7"/>
        <v>1250</v>
      </c>
      <c r="AF23" s="165">
        <f t="shared" si="8"/>
        <v>4500</v>
      </c>
    </row>
    <row r="24" spans="1:32" ht="12.75">
      <c r="A24" s="29">
        <v>10</v>
      </c>
      <c r="B24" s="35" t="s">
        <v>35</v>
      </c>
      <c r="C24" s="35" t="s">
        <v>123</v>
      </c>
      <c r="D24" s="36" t="s">
        <v>11</v>
      </c>
      <c r="E24" s="72"/>
      <c r="F24" s="55">
        <v>1250</v>
      </c>
      <c r="G24" s="55">
        <v>4500</v>
      </c>
      <c r="H24" s="30">
        <f t="shared" si="1"/>
        <v>0</v>
      </c>
      <c r="I24" s="30">
        <f t="shared" si="1"/>
        <v>0</v>
      </c>
      <c r="J24" s="55">
        <v>1250</v>
      </c>
      <c r="K24" s="55">
        <v>4500</v>
      </c>
      <c r="L24" s="40">
        <f t="shared" si="2"/>
        <v>0</v>
      </c>
      <c r="M24" s="40">
        <f t="shared" si="2"/>
        <v>0</v>
      </c>
      <c r="N24" s="55">
        <v>1250</v>
      </c>
      <c r="O24" s="55">
        <v>4500</v>
      </c>
      <c r="P24" s="40">
        <f t="shared" si="3"/>
        <v>0</v>
      </c>
      <c r="Q24" s="40">
        <f t="shared" si="3"/>
        <v>0</v>
      </c>
      <c r="R24" s="55">
        <v>1250</v>
      </c>
      <c r="S24" s="55">
        <v>4500</v>
      </c>
      <c r="T24" s="40">
        <f t="shared" si="4"/>
        <v>0</v>
      </c>
      <c r="U24" s="40">
        <f t="shared" si="4"/>
        <v>0</v>
      </c>
      <c r="V24" s="39">
        <f t="shared" si="5"/>
        <v>5000</v>
      </c>
      <c r="W24" s="39">
        <f t="shared" si="6"/>
        <v>18000</v>
      </c>
      <c r="X24" s="44">
        <f t="shared" si="0"/>
        <v>0</v>
      </c>
      <c r="Y24" s="44">
        <f t="shared" si="0"/>
        <v>0</v>
      </c>
      <c r="AA24" s="141"/>
      <c r="AB24" s="140">
        <v>250</v>
      </c>
      <c r="AC24" s="165">
        <v>10000</v>
      </c>
      <c r="AE24" s="165">
        <f t="shared" si="7"/>
        <v>1250</v>
      </c>
      <c r="AF24" s="165">
        <f t="shared" si="8"/>
        <v>4500</v>
      </c>
    </row>
    <row r="25" spans="1:32" ht="25.5">
      <c r="A25" s="29">
        <v>11</v>
      </c>
      <c r="B25" s="35" t="s">
        <v>237</v>
      </c>
      <c r="C25" s="35" t="s">
        <v>124</v>
      </c>
      <c r="D25" s="36" t="s">
        <v>11</v>
      </c>
      <c r="E25" s="72"/>
      <c r="F25" s="55">
        <v>20000</v>
      </c>
      <c r="G25" s="55">
        <v>49500</v>
      </c>
      <c r="H25" s="30">
        <f t="shared" si="1"/>
        <v>0</v>
      </c>
      <c r="I25" s="30">
        <f t="shared" si="1"/>
        <v>0</v>
      </c>
      <c r="J25" s="55">
        <v>20000</v>
      </c>
      <c r="K25" s="55">
        <v>49500</v>
      </c>
      <c r="L25" s="40">
        <f t="shared" si="2"/>
        <v>0</v>
      </c>
      <c r="M25" s="40">
        <f t="shared" si="2"/>
        <v>0</v>
      </c>
      <c r="N25" s="55">
        <v>20000</v>
      </c>
      <c r="O25" s="55">
        <v>49500</v>
      </c>
      <c r="P25" s="40">
        <f t="shared" si="3"/>
        <v>0</v>
      </c>
      <c r="Q25" s="40">
        <f t="shared" si="3"/>
        <v>0</v>
      </c>
      <c r="R25" s="55">
        <v>20000</v>
      </c>
      <c r="S25" s="55">
        <v>49500</v>
      </c>
      <c r="T25" s="40">
        <f t="shared" si="4"/>
        <v>0</v>
      </c>
      <c r="U25" s="40">
        <f t="shared" si="4"/>
        <v>0</v>
      </c>
      <c r="V25" s="39">
        <f t="shared" si="5"/>
        <v>80000</v>
      </c>
      <c r="W25" s="39">
        <f t="shared" si="6"/>
        <v>198000</v>
      </c>
      <c r="X25" s="44">
        <f t="shared" si="0"/>
        <v>0</v>
      </c>
      <c r="Y25" s="44">
        <f t="shared" si="0"/>
        <v>0</v>
      </c>
      <c r="AA25" s="141"/>
      <c r="AB25" s="140">
        <v>4000</v>
      </c>
      <c r="AC25" s="165">
        <v>110000</v>
      </c>
      <c r="AE25" s="165">
        <f t="shared" si="7"/>
        <v>20000</v>
      </c>
      <c r="AF25" s="165">
        <f t="shared" si="8"/>
        <v>49500</v>
      </c>
    </row>
    <row r="26" spans="1:32" ht="12.75">
      <c r="A26" s="142"/>
      <c r="B26" s="87" t="s">
        <v>12</v>
      </c>
      <c r="C26" s="143" t="s">
        <v>13</v>
      </c>
      <c r="D26" s="176"/>
      <c r="E26" s="72"/>
      <c r="F26" s="55"/>
      <c r="G26" s="55"/>
      <c r="H26" s="30">
        <f>SUM(H27:H34)</f>
        <v>0</v>
      </c>
      <c r="I26" s="30">
        <f>SUM(I27:I34)</f>
        <v>0</v>
      </c>
      <c r="J26" s="55"/>
      <c r="K26" s="55"/>
      <c r="L26" s="40">
        <f>SUM(L27:L34)</f>
        <v>0</v>
      </c>
      <c r="M26" s="40">
        <f>SUM(M27:M34)</f>
        <v>0</v>
      </c>
      <c r="N26" s="55"/>
      <c r="O26" s="55"/>
      <c r="P26" s="40">
        <f>SUM(P27:P34)</f>
        <v>0</v>
      </c>
      <c r="Q26" s="40">
        <f>SUM(Q27:Q34)</f>
        <v>0</v>
      </c>
      <c r="R26" s="55"/>
      <c r="S26" s="55"/>
      <c r="T26" s="40">
        <f>SUM(T27:T34)</f>
        <v>0</v>
      </c>
      <c r="U26" s="40">
        <f>SUM(U27:U34)</f>
        <v>0</v>
      </c>
      <c r="V26" s="39"/>
      <c r="W26" s="39"/>
      <c r="X26" s="44">
        <f t="shared" si="0"/>
        <v>0</v>
      </c>
      <c r="Y26" s="44">
        <f t="shared" si="0"/>
        <v>0</v>
      </c>
      <c r="AA26" s="144"/>
      <c r="AB26" s="140"/>
      <c r="AE26" s="165">
        <f t="shared" si="7"/>
        <v>0</v>
      </c>
      <c r="AF26" s="165">
        <f t="shared" si="8"/>
        <v>0</v>
      </c>
    </row>
    <row r="27" spans="1:32" ht="12.75">
      <c r="A27" s="29">
        <v>12</v>
      </c>
      <c r="B27" s="35" t="s">
        <v>36</v>
      </c>
      <c r="C27" s="192" t="s">
        <v>89</v>
      </c>
      <c r="D27" s="36" t="s">
        <v>11</v>
      </c>
      <c r="E27" s="73"/>
      <c r="F27" s="55">
        <v>2500</v>
      </c>
      <c r="G27" s="55">
        <v>9000</v>
      </c>
      <c r="H27" s="30">
        <f aca="true" t="shared" si="9" ref="H27:I34">+$E27*F27</f>
        <v>0</v>
      </c>
      <c r="I27" s="30">
        <f t="shared" si="9"/>
        <v>0</v>
      </c>
      <c r="J27" s="55">
        <v>2500</v>
      </c>
      <c r="K27" s="55">
        <v>9000</v>
      </c>
      <c r="L27" s="40">
        <f aca="true" t="shared" si="10" ref="L27:M37">+$E27*J27</f>
        <v>0</v>
      </c>
      <c r="M27" s="40">
        <f t="shared" si="10"/>
        <v>0</v>
      </c>
      <c r="N27" s="55">
        <v>2500</v>
      </c>
      <c r="O27" s="55">
        <v>9000</v>
      </c>
      <c r="P27" s="40">
        <f aca="true" t="shared" si="11" ref="P27:Q37">+$E27*N27</f>
        <v>0</v>
      </c>
      <c r="Q27" s="40">
        <f t="shared" si="11"/>
        <v>0</v>
      </c>
      <c r="R27" s="55">
        <v>2500</v>
      </c>
      <c r="S27" s="55">
        <v>9000</v>
      </c>
      <c r="T27" s="40">
        <f aca="true" t="shared" si="12" ref="T27:U37">+$E27*R27</f>
        <v>0</v>
      </c>
      <c r="U27" s="40">
        <f t="shared" si="12"/>
        <v>0</v>
      </c>
      <c r="V27" s="39">
        <f aca="true" t="shared" si="13" ref="V27:V34">+F27+J27+N27+R27</f>
        <v>10000</v>
      </c>
      <c r="W27" s="39">
        <f aca="true" t="shared" si="14" ref="W27:W34">+G27+K27+O27+S27</f>
        <v>36000</v>
      </c>
      <c r="X27" s="44">
        <f t="shared" si="0"/>
        <v>0</v>
      </c>
      <c r="Y27" s="44">
        <f t="shared" si="0"/>
        <v>0</v>
      </c>
      <c r="AA27" s="141"/>
      <c r="AB27" s="140">
        <v>500</v>
      </c>
      <c r="AC27" s="165">
        <v>20000</v>
      </c>
      <c r="AE27" s="165">
        <f t="shared" si="7"/>
        <v>2500</v>
      </c>
      <c r="AF27" s="165">
        <f t="shared" si="8"/>
        <v>9000</v>
      </c>
    </row>
    <row r="28" spans="1:32" ht="12.75">
      <c r="A28" s="29">
        <v>13</v>
      </c>
      <c r="B28" s="35" t="s">
        <v>37</v>
      </c>
      <c r="C28" s="192" t="s">
        <v>90</v>
      </c>
      <c r="D28" s="36" t="s">
        <v>11</v>
      </c>
      <c r="E28" s="72"/>
      <c r="F28" s="55">
        <v>1250</v>
      </c>
      <c r="G28" s="55">
        <v>6300</v>
      </c>
      <c r="H28" s="30">
        <f t="shared" si="9"/>
        <v>0</v>
      </c>
      <c r="I28" s="30">
        <f t="shared" si="9"/>
        <v>0</v>
      </c>
      <c r="J28" s="55">
        <v>1250</v>
      </c>
      <c r="K28" s="55">
        <v>6300</v>
      </c>
      <c r="L28" s="40">
        <f t="shared" si="10"/>
        <v>0</v>
      </c>
      <c r="M28" s="40">
        <f t="shared" si="10"/>
        <v>0</v>
      </c>
      <c r="N28" s="55">
        <v>1250</v>
      </c>
      <c r="O28" s="55">
        <v>6300</v>
      </c>
      <c r="P28" s="40">
        <f t="shared" si="11"/>
        <v>0</v>
      </c>
      <c r="Q28" s="40">
        <f t="shared" si="11"/>
        <v>0</v>
      </c>
      <c r="R28" s="55">
        <v>1250</v>
      </c>
      <c r="S28" s="55">
        <v>6300</v>
      </c>
      <c r="T28" s="40">
        <f t="shared" si="12"/>
        <v>0</v>
      </c>
      <c r="U28" s="40">
        <f t="shared" si="12"/>
        <v>0</v>
      </c>
      <c r="V28" s="39">
        <f t="shared" si="13"/>
        <v>5000</v>
      </c>
      <c r="W28" s="39">
        <f t="shared" si="14"/>
        <v>25200</v>
      </c>
      <c r="X28" s="44">
        <f t="shared" si="0"/>
        <v>0</v>
      </c>
      <c r="Y28" s="44">
        <f t="shared" si="0"/>
        <v>0</v>
      </c>
      <c r="AA28" s="141"/>
      <c r="AB28" s="140">
        <v>250</v>
      </c>
      <c r="AC28" s="165">
        <v>14000</v>
      </c>
      <c r="AE28" s="165">
        <f t="shared" si="7"/>
        <v>1250</v>
      </c>
      <c r="AF28" s="165">
        <f t="shared" si="8"/>
        <v>6300</v>
      </c>
    </row>
    <row r="29" spans="1:32" ht="12.75">
      <c r="A29" s="29">
        <v>14</v>
      </c>
      <c r="B29" s="35" t="s">
        <v>38</v>
      </c>
      <c r="C29" s="35" t="s">
        <v>57</v>
      </c>
      <c r="D29" s="36" t="s">
        <v>73</v>
      </c>
      <c r="E29" s="72"/>
      <c r="F29" s="55">
        <v>3750</v>
      </c>
      <c r="G29" s="55">
        <v>12150</v>
      </c>
      <c r="H29" s="30">
        <f t="shared" si="9"/>
        <v>0</v>
      </c>
      <c r="I29" s="30">
        <f t="shared" si="9"/>
        <v>0</v>
      </c>
      <c r="J29" s="55">
        <v>3750</v>
      </c>
      <c r="K29" s="55">
        <v>12150</v>
      </c>
      <c r="L29" s="40">
        <f t="shared" si="10"/>
        <v>0</v>
      </c>
      <c r="M29" s="40">
        <f t="shared" si="10"/>
        <v>0</v>
      </c>
      <c r="N29" s="55">
        <v>3750</v>
      </c>
      <c r="O29" s="55">
        <v>12150</v>
      </c>
      <c r="P29" s="40">
        <f t="shared" si="11"/>
        <v>0</v>
      </c>
      <c r="Q29" s="40">
        <f t="shared" si="11"/>
        <v>0</v>
      </c>
      <c r="R29" s="55">
        <v>3750</v>
      </c>
      <c r="S29" s="55">
        <v>12150</v>
      </c>
      <c r="T29" s="40">
        <f t="shared" si="12"/>
        <v>0</v>
      </c>
      <c r="U29" s="40">
        <f t="shared" si="12"/>
        <v>0</v>
      </c>
      <c r="V29" s="39">
        <f t="shared" si="13"/>
        <v>15000</v>
      </c>
      <c r="W29" s="39">
        <f t="shared" si="14"/>
        <v>48600</v>
      </c>
      <c r="X29" s="44">
        <f t="shared" si="0"/>
        <v>0</v>
      </c>
      <c r="Y29" s="44">
        <f t="shared" si="0"/>
        <v>0</v>
      </c>
      <c r="AA29" s="141"/>
      <c r="AB29" s="140">
        <v>750</v>
      </c>
      <c r="AC29" s="165">
        <v>27000</v>
      </c>
      <c r="AE29" s="165">
        <f t="shared" si="7"/>
        <v>3750</v>
      </c>
      <c r="AF29" s="165">
        <f t="shared" si="8"/>
        <v>12150</v>
      </c>
    </row>
    <row r="30" spans="1:32" ht="12.75">
      <c r="A30" s="29">
        <v>15</v>
      </c>
      <c r="B30" s="35" t="s">
        <v>39</v>
      </c>
      <c r="C30" s="35" t="s">
        <v>125</v>
      </c>
      <c r="D30" s="36" t="s">
        <v>73</v>
      </c>
      <c r="E30" s="73"/>
      <c r="F30" s="55">
        <v>1750</v>
      </c>
      <c r="G30" s="55">
        <v>6750</v>
      </c>
      <c r="H30" s="30">
        <f t="shared" si="9"/>
        <v>0</v>
      </c>
      <c r="I30" s="30">
        <f t="shared" si="9"/>
        <v>0</v>
      </c>
      <c r="J30" s="55">
        <v>1750</v>
      </c>
      <c r="K30" s="55">
        <v>6750</v>
      </c>
      <c r="L30" s="40">
        <f t="shared" si="10"/>
        <v>0</v>
      </c>
      <c r="M30" s="40">
        <f t="shared" si="10"/>
        <v>0</v>
      </c>
      <c r="N30" s="55">
        <v>1750</v>
      </c>
      <c r="O30" s="55">
        <v>6750</v>
      </c>
      <c r="P30" s="40">
        <f t="shared" si="11"/>
        <v>0</v>
      </c>
      <c r="Q30" s="40">
        <f t="shared" si="11"/>
        <v>0</v>
      </c>
      <c r="R30" s="55">
        <v>1750</v>
      </c>
      <c r="S30" s="55">
        <v>6750</v>
      </c>
      <c r="T30" s="40">
        <f t="shared" si="12"/>
        <v>0</v>
      </c>
      <c r="U30" s="40">
        <f t="shared" si="12"/>
        <v>0</v>
      </c>
      <c r="V30" s="39">
        <f t="shared" si="13"/>
        <v>7000</v>
      </c>
      <c r="W30" s="39">
        <f t="shared" si="14"/>
        <v>27000</v>
      </c>
      <c r="X30" s="44">
        <f t="shared" si="0"/>
        <v>0</v>
      </c>
      <c r="Y30" s="44">
        <f t="shared" si="0"/>
        <v>0</v>
      </c>
      <c r="AA30" s="141"/>
      <c r="AB30" s="140">
        <v>350</v>
      </c>
      <c r="AC30" s="165">
        <v>15000</v>
      </c>
      <c r="AE30" s="165">
        <f t="shared" si="7"/>
        <v>1750</v>
      </c>
      <c r="AF30" s="165">
        <f t="shared" si="8"/>
        <v>6750</v>
      </c>
    </row>
    <row r="31" spans="1:32" ht="12.75">
      <c r="A31" s="29">
        <v>16</v>
      </c>
      <c r="B31" s="35" t="s">
        <v>40</v>
      </c>
      <c r="C31" s="192" t="s">
        <v>61</v>
      </c>
      <c r="D31" s="36" t="s">
        <v>73</v>
      </c>
      <c r="E31" s="73"/>
      <c r="F31" s="55">
        <v>2500</v>
      </c>
      <c r="G31" s="55">
        <v>5850</v>
      </c>
      <c r="H31" s="30">
        <f t="shared" si="9"/>
        <v>0</v>
      </c>
      <c r="I31" s="30">
        <f t="shared" si="9"/>
        <v>0</v>
      </c>
      <c r="J31" s="55">
        <v>2500</v>
      </c>
      <c r="K31" s="55">
        <v>5850</v>
      </c>
      <c r="L31" s="40">
        <f t="shared" si="10"/>
        <v>0</v>
      </c>
      <c r="M31" s="40">
        <f t="shared" si="10"/>
        <v>0</v>
      </c>
      <c r="N31" s="55">
        <v>2500</v>
      </c>
      <c r="O31" s="55">
        <v>5850</v>
      </c>
      <c r="P31" s="40">
        <f t="shared" si="11"/>
        <v>0</v>
      </c>
      <c r="Q31" s="40">
        <f t="shared" si="11"/>
        <v>0</v>
      </c>
      <c r="R31" s="55">
        <v>2500</v>
      </c>
      <c r="S31" s="55">
        <v>5850</v>
      </c>
      <c r="T31" s="40">
        <f t="shared" si="12"/>
        <v>0</v>
      </c>
      <c r="U31" s="40">
        <f t="shared" si="12"/>
        <v>0</v>
      </c>
      <c r="V31" s="39">
        <f t="shared" si="13"/>
        <v>10000</v>
      </c>
      <c r="W31" s="39">
        <f t="shared" si="14"/>
        <v>23400</v>
      </c>
      <c r="X31" s="44">
        <f t="shared" si="0"/>
        <v>0</v>
      </c>
      <c r="Y31" s="44">
        <f t="shared" si="0"/>
        <v>0</v>
      </c>
      <c r="AA31" s="141"/>
      <c r="AB31" s="140">
        <v>500</v>
      </c>
      <c r="AC31" s="165">
        <v>13000</v>
      </c>
      <c r="AE31" s="165">
        <f t="shared" si="7"/>
        <v>2500</v>
      </c>
      <c r="AF31" s="165">
        <f t="shared" si="8"/>
        <v>5850</v>
      </c>
    </row>
    <row r="32" spans="1:32" ht="12.75">
      <c r="A32" s="29">
        <v>17</v>
      </c>
      <c r="B32" s="35" t="s">
        <v>41</v>
      </c>
      <c r="C32" s="192" t="s">
        <v>62</v>
      </c>
      <c r="D32" s="36" t="s">
        <v>11</v>
      </c>
      <c r="E32" s="73"/>
      <c r="F32" s="55">
        <v>25</v>
      </c>
      <c r="G32" s="55">
        <v>135</v>
      </c>
      <c r="H32" s="30">
        <f t="shared" si="9"/>
        <v>0</v>
      </c>
      <c r="I32" s="30">
        <f t="shared" si="9"/>
        <v>0</v>
      </c>
      <c r="J32" s="55">
        <v>25</v>
      </c>
      <c r="K32" s="55">
        <v>135</v>
      </c>
      <c r="L32" s="40">
        <f t="shared" si="10"/>
        <v>0</v>
      </c>
      <c r="M32" s="40">
        <f t="shared" si="10"/>
        <v>0</v>
      </c>
      <c r="N32" s="55">
        <v>25</v>
      </c>
      <c r="O32" s="55">
        <v>135</v>
      </c>
      <c r="P32" s="40">
        <f t="shared" si="11"/>
        <v>0</v>
      </c>
      <c r="Q32" s="40">
        <f t="shared" si="11"/>
        <v>0</v>
      </c>
      <c r="R32" s="55">
        <v>25</v>
      </c>
      <c r="S32" s="55">
        <v>135</v>
      </c>
      <c r="T32" s="40">
        <f t="shared" si="12"/>
        <v>0</v>
      </c>
      <c r="U32" s="40">
        <f t="shared" si="12"/>
        <v>0</v>
      </c>
      <c r="V32" s="39">
        <f t="shared" si="13"/>
        <v>100</v>
      </c>
      <c r="W32" s="39">
        <f t="shared" si="14"/>
        <v>540</v>
      </c>
      <c r="X32" s="44">
        <f t="shared" si="0"/>
        <v>0</v>
      </c>
      <c r="Y32" s="44">
        <f t="shared" si="0"/>
        <v>0</v>
      </c>
      <c r="AA32" s="141"/>
      <c r="AB32" s="140">
        <v>5</v>
      </c>
      <c r="AC32" s="165">
        <v>300</v>
      </c>
      <c r="AE32" s="165">
        <f t="shared" si="7"/>
        <v>25</v>
      </c>
      <c r="AF32" s="165">
        <f t="shared" si="8"/>
        <v>135</v>
      </c>
    </row>
    <row r="33" spans="1:32" ht="12.75">
      <c r="A33" s="29">
        <v>18</v>
      </c>
      <c r="B33" s="35" t="s">
        <v>42</v>
      </c>
      <c r="C33" s="192" t="s">
        <v>63</v>
      </c>
      <c r="D33" s="36" t="s">
        <v>11</v>
      </c>
      <c r="E33" s="73"/>
      <c r="F33" s="55">
        <v>750</v>
      </c>
      <c r="G33" s="55">
        <v>2700</v>
      </c>
      <c r="H33" s="30">
        <f t="shared" si="9"/>
        <v>0</v>
      </c>
      <c r="I33" s="30">
        <f t="shared" si="9"/>
        <v>0</v>
      </c>
      <c r="J33" s="55">
        <v>750</v>
      </c>
      <c r="K33" s="55">
        <v>2700</v>
      </c>
      <c r="L33" s="40">
        <f t="shared" si="10"/>
        <v>0</v>
      </c>
      <c r="M33" s="40">
        <f t="shared" si="10"/>
        <v>0</v>
      </c>
      <c r="N33" s="55">
        <v>750</v>
      </c>
      <c r="O33" s="55">
        <v>2700</v>
      </c>
      <c r="P33" s="40">
        <f t="shared" si="11"/>
        <v>0</v>
      </c>
      <c r="Q33" s="40">
        <f t="shared" si="11"/>
        <v>0</v>
      </c>
      <c r="R33" s="55">
        <v>750</v>
      </c>
      <c r="S33" s="55">
        <v>2700</v>
      </c>
      <c r="T33" s="40">
        <f t="shared" si="12"/>
        <v>0</v>
      </c>
      <c r="U33" s="40">
        <f t="shared" si="12"/>
        <v>0</v>
      </c>
      <c r="V33" s="39">
        <f t="shared" si="13"/>
        <v>3000</v>
      </c>
      <c r="W33" s="39">
        <f t="shared" si="14"/>
        <v>10800</v>
      </c>
      <c r="X33" s="44">
        <f t="shared" si="0"/>
        <v>0</v>
      </c>
      <c r="Y33" s="44">
        <f t="shared" si="0"/>
        <v>0</v>
      </c>
      <c r="AA33" s="141"/>
      <c r="AB33" s="140">
        <v>150</v>
      </c>
      <c r="AC33" s="165">
        <v>6000</v>
      </c>
      <c r="AE33" s="165">
        <f t="shared" si="7"/>
        <v>750</v>
      </c>
      <c r="AF33" s="165">
        <f t="shared" si="8"/>
        <v>2700</v>
      </c>
    </row>
    <row r="34" spans="1:32" ht="12.75">
      <c r="A34" s="29">
        <v>19</v>
      </c>
      <c r="B34" s="35" t="s">
        <v>43</v>
      </c>
      <c r="C34" s="35" t="s">
        <v>56</v>
      </c>
      <c r="D34" s="36" t="s">
        <v>11</v>
      </c>
      <c r="E34" s="73"/>
      <c r="F34" s="55">
        <v>7500</v>
      </c>
      <c r="G34" s="55">
        <v>25200</v>
      </c>
      <c r="H34" s="30">
        <f t="shared" si="9"/>
        <v>0</v>
      </c>
      <c r="I34" s="30">
        <f t="shared" si="9"/>
        <v>0</v>
      </c>
      <c r="J34" s="55">
        <v>7500</v>
      </c>
      <c r="K34" s="55">
        <v>25200</v>
      </c>
      <c r="L34" s="40">
        <f t="shared" si="10"/>
        <v>0</v>
      </c>
      <c r="M34" s="40">
        <f t="shared" si="10"/>
        <v>0</v>
      </c>
      <c r="N34" s="55">
        <v>7500</v>
      </c>
      <c r="O34" s="55">
        <v>25200</v>
      </c>
      <c r="P34" s="40">
        <f t="shared" si="11"/>
        <v>0</v>
      </c>
      <c r="Q34" s="40">
        <f t="shared" si="11"/>
        <v>0</v>
      </c>
      <c r="R34" s="55">
        <v>7500</v>
      </c>
      <c r="S34" s="55">
        <v>25200</v>
      </c>
      <c r="T34" s="40">
        <f t="shared" si="12"/>
        <v>0</v>
      </c>
      <c r="U34" s="40">
        <f t="shared" si="12"/>
        <v>0</v>
      </c>
      <c r="V34" s="39">
        <f t="shared" si="13"/>
        <v>30000</v>
      </c>
      <c r="W34" s="39">
        <f t="shared" si="14"/>
        <v>100800</v>
      </c>
      <c r="X34" s="44">
        <f t="shared" si="0"/>
        <v>0</v>
      </c>
      <c r="Y34" s="44">
        <f t="shared" si="0"/>
        <v>0</v>
      </c>
      <c r="AA34" s="141"/>
      <c r="AB34" s="140">
        <v>1500</v>
      </c>
      <c r="AC34" s="165">
        <v>56000</v>
      </c>
      <c r="AE34" s="165">
        <f t="shared" si="7"/>
        <v>7500</v>
      </c>
      <c r="AF34" s="165">
        <f t="shared" si="8"/>
        <v>25200</v>
      </c>
    </row>
    <row r="35" spans="1:32" ht="12.75">
      <c r="A35" s="145"/>
      <c r="B35" s="94" t="s">
        <v>25</v>
      </c>
      <c r="C35" s="95" t="s">
        <v>23</v>
      </c>
      <c r="D35" s="74"/>
      <c r="E35" s="73"/>
      <c r="F35" s="96"/>
      <c r="G35" s="96"/>
      <c r="H35" s="30">
        <f>SUM(H36:H37)</f>
        <v>0</v>
      </c>
      <c r="I35" s="30">
        <f>SUM(I36:I37)</f>
        <v>0</v>
      </c>
      <c r="J35" s="96"/>
      <c r="K35" s="96"/>
      <c r="L35" s="40">
        <f>SUM(L36:L37)</f>
        <v>0</v>
      </c>
      <c r="M35" s="40">
        <f>SUM(M36:M37)</f>
        <v>0</v>
      </c>
      <c r="N35" s="96"/>
      <c r="O35" s="96"/>
      <c r="P35" s="40">
        <f>SUM(P36:P37)</f>
        <v>0</v>
      </c>
      <c r="Q35" s="40">
        <f>SUM(Q36:Q37)</f>
        <v>0</v>
      </c>
      <c r="R35" s="96"/>
      <c r="S35" s="96"/>
      <c r="T35" s="40">
        <f>SUM(T36:T37)</f>
        <v>0</v>
      </c>
      <c r="U35" s="40">
        <f>SUM(U36:U37)</f>
        <v>0</v>
      </c>
      <c r="V35" s="39"/>
      <c r="W35" s="39"/>
      <c r="X35" s="44">
        <f t="shared" si="0"/>
        <v>0</v>
      </c>
      <c r="Y35" s="44">
        <f t="shared" si="0"/>
        <v>0</v>
      </c>
      <c r="AA35" s="146"/>
      <c r="AB35" s="140"/>
      <c r="AE35" s="165">
        <f t="shared" si="7"/>
        <v>0</v>
      </c>
      <c r="AF35" s="165">
        <f t="shared" si="8"/>
        <v>0</v>
      </c>
    </row>
    <row r="36" spans="1:32" ht="12.75">
      <c r="A36" s="29">
        <v>20</v>
      </c>
      <c r="B36" s="35" t="s">
        <v>44</v>
      </c>
      <c r="C36" s="35" t="s">
        <v>14</v>
      </c>
      <c r="D36" s="36" t="s">
        <v>11</v>
      </c>
      <c r="E36" s="73"/>
      <c r="F36" s="55"/>
      <c r="G36" s="55"/>
      <c r="H36" s="30">
        <f>+$E36*F36</f>
        <v>0</v>
      </c>
      <c r="I36" s="30">
        <f>+$E36*G36</f>
        <v>0</v>
      </c>
      <c r="J36" s="55"/>
      <c r="K36" s="55"/>
      <c r="L36" s="40">
        <f t="shared" si="10"/>
        <v>0</v>
      </c>
      <c r="M36" s="40">
        <f t="shared" si="10"/>
        <v>0</v>
      </c>
      <c r="N36" s="55"/>
      <c r="O36" s="55"/>
      <c r="P36" s="40">
        <f t="shared" si="11"/>
        <v>0</v>
      </c>
      <c r="Q36" s="40">
        <f t="shared" si="11"/>
        <v>0</v>
      </c>
      <c r="R36" s="55"/>
      <c r="S36" s="55"/>
      <c r="T36" s="40">
        <f t="shared" si="12"/>
        <v>0</v>
      </c>
      <c r="U36" s="40">
        <f t="shared" si="12"/>
        <v>0</v>
      </c>
      <c r="V36" s="39"/>
      <c r="W36" s="39"/>
      <c r="X36" s="44">
        <f t="shared" si="0"/>
        <v>0</v>
      </c>
      <c r="Y36" s="44">
        <f t="shared" si="0"/>
        <v>0</v>
      </c>
      <c r="AA36" s="141"/>
      <c r="AB36" s="140">
        <v>0</v>
      </c>
      <c r="AC36" s="165">
        <v>0</v>
      </c>
      <c r="AE36" s="165">
        <f t="shared" si="7"/>
        <v>0</v>
      </c>
      <c r="AF36" s="165">
        <f t="shared" si="8"/>
        <v>0</v>
      </c>
    </row>
    <row r="37" spans="1:32" ht="12.75">
      <c r="A37" s="29">
        <v>21</v>
      </c>
      <c r="B37" s="35" t="s">
        <v>45</v>
      </c>
      <c r="C37" s="35" t="s">
        <v>24</v>
      </c>
      <c r="D37" s="36" t="s">
        <v>73</v>
      </c>
      <c r="E37" s="73"/>
      <c r="F37" s="55"/>
      <c r="G37" s="55"/>
      <c r="H37" s="30">
        <f>+$E37*F37</f>
        <v>0</v>
      </c>
      <c r="I37" s="30">
        <f>+$E37*G37</f>
        <v>0</v>
      </c>
      <c r="J37" s="55"/>
      <c r="K37" s="55"/>
      <c r="L37" s="40">
        <f t="shared" si="10"/>
        <v>0</v>
      </c>
      <c r="M37" s="40">
        <f t="shared" si="10"/>
        <v>0</v>
      </c>
      <c r="N37" s="55"/>
      <c r="O37" s="55"/>
      <c r="P37" s="40">
        <f t="shared" si="11"/>
        <v>0</v>
      </c>
      <c r="Q37" s="40">
        <f t="shared" si="11"/>
        <v>0</v>
      </c>
      <c r="R37" s="55"/>
      <c r="S37" s="55"/>
      <c r="T37" s="40">
        <f t="shared" si="12"/>
        <v>0</v>
      </c>
      <c r="U37" s="40">
        <f t="shared" si="12"/>
        <v>0</v>
      </c>
      <c r="V37" s="39"/>
      <c r="W37" s="39"/>
      <c r="X37" s="44">
        <f t="shared" si="0"/>
        <v>0</v>
      </c>
      <c r="Y37" s="44">
        <f t="shared" si="0"/>
        <v>0</v>
      </c>
      <c r="AA37" s="141"/>
      <c r="AB37" s="140">
        <v>0</v>
      </c>
      <c r="AC37" s="165">
        <v>0</v>
      </c>
      <c r="AE37" s="165">
        <f t="shared" si="7"/>
        <v>0</v>
      </c>
      <c r="AF37" s="165">
        <f t="shared" si="8"/>
        <v>0</v>
      </c>
    </row>
    <row r="38" spans="1:32" ht="12.75">
      <c r="A38" s="147"/>
      <c r="B38" s="7" t="s">
        <v>15</v>
      </c>
      <c r="C38" s="95" t="s">
        <v>64</v>
      </c>
      <c r="D38" s="75"/>
      <c r="E38" s="73"/>
      <c r="F38" s="96"/>
      <c r="G38" s="96"/>
      <c r="H38" s="30">
        <f>SUM(H39:H43)</f>
        <v>0</v>
      </c>
      <c r="I38" s="30">
        <f>SUM(I39:I43)</f>
        <v>0</v>
      </c>
      <c r="J38" s="96"/>
      <c r="K38" s="96"/>
      <c r="L38" s="40">
        <f>SUM(L39:L43)</f>
        <v>0</v>
      </c>
      <c r="M38" s="40">
        <f>SUM(M39:M43)</f>
        <v>0</v>
      </c>
      <c r="N38" s="96"/>
      <c r="O38" s="96"/>
      <c r="P38" s="40">
        <f>SUM(P39:P43)</f>
        <v>0</v>
      </c>
      <c r="Q38" s="40">
        <f>SUM(Q39:Q43)</f>
        <v>0</v>
      </c>
      <c r="R38" s="96"/>
      <c r="S38" s="96"/>
      <c r="T38" s="40">
        <f>SUM(T39:T43)</f>
        <v>0</v>
      </c>
      <c r="U38" s="40">
        <f>SUM(U39:U43)</f>
        <v>0</v>
      </c>
      <c r="V38" s="39"/>
      <c r="W38" s="39"/>
      <c r="X38" s="44">
        <f t="shared" si="0"/>
        <v>0</v>
      </c>
      <c r="Y38" s="44">
        <f t="shared" si="0"/>
        <v>0</v>
      </c>
      <c r="AA38" s="148"/>
      <c r="AB38" s="140"/>
      <c r="AE38" s="165">
        <f t="shared" si="7"/>
        <v>0</v>
      </c>
      <c r="AF38" s="165">
        <f t="shared" si="8"/>
        <v>0</v>
      </c>
    </row>
    <row r="39" spans="1:32" ht="12.75">
      <c r="A39" s="29">
        <v>22</v>
      </c>
      <c r="B39" s="35" t="s">
        <v>46</v>
      </c>
      <c r="C39" s="35" t="s">
        <v>152</v>
      </c>
      <c r="D39" s="36" t="s">
        <v>17</v>
      </c>
      <c r="E39" s="73"/>
      <c r="F39" s="55"/>
      <c r="G39" s="55"/>
      <c r="H39" s="30">
        <f aca="true" t="shared" si="15" ref="H39:I43">+$E39*F39</f>
        <v>0</v>
      </c>
      <c r="I39" s="30">
        <f t="shared" si="15"/>
        <v>0</v>
      </c>
      <c r="J39" s="55"/>
      <c r="K39" s="55"/>
      <c r="L39" s="40">
        <f aca="true" t="shared" si="16" ref="L39:M46">+$E39*J39</f>
        <v>0</v>
      </c>
      <c r="M39" s="40">
        <f t="shared" si="16"/>
        <v>0</v>
      </c>
      <c r="N39" s="55"/>
      <c r="O39" s="55"/>
      <c r="P39" s="40">
        <f aca="true" t="shared" si="17" ref="P39:Q46">+$E39*N39</f>
        <v>0</v>
      </c>
      <c r="Q39" s="40">
        <f t="shared" si="17"/>
        <v>0</v>
      </c>
      <c r="R39" s="55"/>
      <c r="S39" s="55"/>
      <c r="T39" s="40">
        <f aca="true" t="shared" si="18" ref="T39:U46">+$E39*R39</f>
        <v>0</v>
      </c>
      <c r="U39" s="40">
        <f t="shared" si="18"/>
        <v>0</v>
      </c>
      <c r="V39" s="39"/>
      <c r="W39" s="39"/>
      <c r="X39" s="44">
        <f t="shared" si="0"/>
        <v>0</v>
      </c>
      <c r="Y39" s="44">
        <f t="shared" si="0"/>
        <v>0</v>
      </c>
      <c r="AA39" s="141"/>
      <c r="AB39" s="140">
        <v>0</v>
      </c>
      <c r="AC39" s="165">
        <v>0</v>
      </c>
      <c r="AE39" s="165">
        <f t="shared" si="7"/>
        <v>0</v>
      </c>
      <c r="AF39" s="165">
        <f t="shared" si="8"/>
        <v>0</v>
      </c>
    </row>
    <row r="40" spans="1:32" ht="12.75">
      <c r="A40" s="29">
        <v>23</v>
      </c>
      <c r="B40" s="35" t="s">
        <v>47</v>
      </c>
      <c r="C40" s="35" t="s">
        <v>16</v>
      </c>
      <c r="D40" s="36" t="s">
        <v>17</v>
      </c>
      <c r="E40" s="73"/>
      <c r="F40" s="55"/>
      <c r="G40" s="55"/>
      <c r="H40" s="30">
        <f t="shared" si="15"/>
        <v>0</v>
      </c>
      <c r="I40" s="30">
        <f t="shared" si="15"/>
        <v>0</v>
      </c>
      <c r="J40" s="55"/>
      <c r="K40" s="55"/>
      <c r="L40" s="40">
        <f t="shared" si="16"/>
        <v>0</v>
      </c>
      <c r="M40" s="40">
        <f t="shared" si="16"/>
        <v>0</v>
      </c>
      <c r="N40" s="55"/>
      <c r="O40" s="55"/>
      <c r="P40" s="40">
        <f t="shared" si="17"/>
        <v>0</v>
      </c>
      <c r="Q40" s="40">
        <f t="shared" si="17"/>
        <v>0</v>
      </c>
      <c r="R40" s="55"/>
      <c r="S40" s="55"/>
      <c r="T40" s="40">
        <f t="shared" si="18"/>
        <v>0</v>
      </c>
      <c r="U40" s="40">
        <f t="shared" si="18"/>
        <v>0</v>
      </c>
      <c r="V40" s="39"/>
      <c r="W40" s="39"/>
      <c r="X40" s="44">
        <f t="shared" si="0"/>
        <v>0</v>
      </c>
      <c r="Y40" s="44">
        <f t="shared" si="0"/>
        <v>0</v>
      </c>
      <c r="AA40" s="141"/>
      <c r="AB40" s="140">
        <v>0</v>
      </c>
      <c r="AC40" s="165">
        <v>0</v>
      </c>
      <c r="AE40" s="165">
        <f t="shared" si="7"/>
        <v>0</v>
      </c>
      <c r="AF40" s="165">
        <f t="shared" si="8"/>
        <v>0</v>
      </c>
    </row>
    <row r="41" spans="1:32" ht="12.75">
      <c r="A41" s="29">
        <v>24</v>
      </c>
      <c r="B41" s="35" t="s">
        <v>48</v>
      </c>
      <c r="C41" s="35" t="s">
        <v>18</v>
      </c>
      <c r="D41" s="36" t="s">
        <v>17</v>
      </c>
      <c r="E41" s="73"/>
      <c r="F41" s="55"/>
      <c r="G41" s="55"/>
      <c r="H41" s="30">
        <f t="shared" si="15"/>
        <v>0</v>
      </c>
      <c r="I41" s="30">
        <f t="shared" si="15"/>
        <v>0</v>
      </c>
      <c r="J41" s="55"/>
      <c r="K41" s="55"/>
      <c r="L41" s="40">
        <f t="shared" si="16"/>
        <v>0</v>
      </c>
      <c r="M41" s="40">
        <f t="shared" si="16"/>
        <v>0</v>
      </c>
      <c r="N41" s="55"/>
      <c r="O41" s="55"/>
      <c r="P41" s="40">
        <f t="shared" si="17"/>
        <v>0</v>
      </c>
      <c r="Q41" s="40">
        <f t="shared" si="17"/>
        <v>0</v>
      </c>
      <c r="R41" s="55"/>
      <c r="S41" s="55"/>
      <c r="T41" s="40">
        <f t="shared" si="18"/>
        <v>0</v>
      </c>
      <c r="U41" s="40">
        <f t="shared" si="18"/>
        <v>0</v>
      </c>
      <c r="V41" s="39"/>
      <c r="W41" s="39"/>
      <c r="X41" s="44">
        <f t="shared" si="0"/>
        <v>0</v>
      </c>
      <c r="Y41" s="44">
        <f t="shared" si="0"/>
        <v>0</v>
      </c>
      <c r="AA41" s="141"/>
      <c r="AB41" s="140">
        <v>0</v>
      </c>
      <c r="AC41" s="165">
        <v>0</v>
      </c>
      <c r="AE41" s="165">
        <f t="shared" si="7"/>
        <v>0</v>
      </c>
      <c r="AF41" s="165">
        <f t="shared" si="8"/>
        <v>0</v>
      </c>
    </row>
    <row r="42" spans="1:32" ht="12.75">
      <c r="A42" s="29">
        <v>25</v>
      </c>
      <c r="B42" s="35" t="s">
        <v>49</v>
      </c>
      <c r="C42" s="35" t="s">
        <v>70</v>
      </c>
      <c r="D42" s="36" t="s">
        <v>1</v>
      </c>
      <c r="E42" s="73"/>
      <c r="F42" s="55"/>
      <c r="G42" s="55"/>
      <c r="H42" s="30">
        <f t="shared" si="15"/>
        <v>0</v>
      </c>
      <c r="I42" s="30">
        <f t="shared" si="15"/>
        <v>0</v>
      </c>
      <c r="J42" s="55"/>
      <c r="K42" s="55"/>
      <c r="L42" s="40">
        <f t="shared" si="16"/>
        <v>0</v>
      </c>
      <c r="M42" s="40">
        <f t="shared" si="16"/>
        <v>0</v>
      </c>
      <c r="N42" s="55"/>
      <c r="O42" s="55"/>
      <c r="P42" s="40">
        <f t="shared" si="17"/>
        <v>0</v>
      </c>
      <c r="Q42" s="40">
        <f t="shared" si="17"/>
        <v>0</v>
      </c>
      <c r="R42" s="55"/>
      <c r="S42" s="55"/>
      <c r="T42" s="40">
        <f t="shared" si="18"/>
        <v>0</v>
      </c>
      <c r="U42" s="40">
        <f t="shared" si="18"/>
        <v>0</v>
      </c>
      <c r="V42" s="39"/>
      <c r="W42" s="39"/>
      <c r="X42" s="44">
        <f t="shared" si="0"/>
        <v>0</v>
      </c>
      <c r="Y42" s="44">
        <f t="shared" si="0"/>
        <v>0</v>
      </c>
      <c r="AA42" s="141"/>
      <c r="AB42" s="140">
        <v>0</v>
      </c>
      <c r="AC42" s="165">
        <v>0</v>
      </c>
      <c r="AE42" s="165">
        <f t="shared" si="7"/>
        <v>0</v>
      </c>
      <c r="AF42" s="165">
        <f t="shared" si="8"/>
        <v>0</v>
      </c>
    </row>
    <row r="43" spans="1:32" ht="12.75">
      <c r="A43" s="29">
        <v>26</v>
      </c>
      <c r="B43" s="35" t="s">
        <v>66</v>
      </c>
      <c r="C43" s="35" t="s">
        <v>65</v>
      </c>
      <c r="D43" s="36" t="s">
        <v>1</v>
      </c>
      <c r="E43" s="73"/>
      <c r="F43" s="55"/>
      <c r="G43" s="55"/>
      <c r="H43" s="30">
        <f t="shared" si="15"/>
        <v>0</v>
      </c>
      <c r="I43" s="30">
        <f t="shared" si="15"/>
        <v>0</v>
      </c>
      <c r="J43" s="55"/>
      <c r="K43" s="55"/>
      <c r="L43" s="40">
        <f t="shared" si="16"/>
        <v>0</v>
      </c>
      <c r="M43" s="40">
        <f t="shared" si="16"/>
        <v>0</v>
      </c>
      <c r="N43" s="55"/>
      <c r="O43" s="55"/>
      <c r="P43" s="40">
        <f t="shared" si="17"/>
        <v>0</v>
      </c>
      <c r="Q43" s="40">
        <f t="shared" si="17"/>
        <v>0</v>
      </c>
      <c r="R43" s="55"/>
      <c r="S43" s="55"/>
      <c r="T43" s="40">
        <f t="shared" si="18"/>
        <v>0</v>
      </c>
      <c r="U43" s="40">
        <f t="shared" si="18"/>
        <v>0</v>
      </c>
      <c r="V43" s="39"/>
      <c r="W43" s="39"/>
      <c r="X43" s="44">
        <f t="shared" si="0"/>
        <v>0</v>
      </c>
      <c r="Y43" s="44">
        <f t="shared" si="0"/>
        <v>0</v>
      </c>
      <c r="AA43" s="141"/>
      <c r="AB43" s="140">
        <v>0</v>
      </c>
      <c r="AC43" s="165">
        <v>0</v>
      </c>
      <c r="AE43" s="165">
        <f t="shared" si="7"/>
        <v>0</v>
      </c>
      <c r="AF43" s="165">
        <f t="shared" si="8"/>
        <v>0</v>
      </c>
    </row>
    <row r="44" spans="1:32" ht="12.75">
      <c r="A44" s="147"/>
      <c r="B44" s="7" t="s">
        <v>19</v>
      </c>
      <c r="C44" s="149" t="s">
        <v>67</v>
      </c>
      <c r="D44" s="76"/>
      <c r="E44" s="73"/>
      <c r="F44" s="96"/>
      <c r="G44" s="96"/>
      <c r="H44" s="30">
        <f>SUM(H45:H46)</f>
        <v>0</v>
      </c>
      <c r="I44" s="30">
        <f>SUM(I45:I46)</f>
        <v>0</v>
      </c>
      <c r="J44" s="96"/>
      <c r="K44" s="96"/>
      <c r="L44" s="40">
        <f>SUM(L45:L46)</f>
        <v>0</v>
      </c>
      <c r="M44" s="40">
        <f>SUM(M45:M46)</f>
        <v>0</v>
      </c>
      <c r="N44" s="96"/>
      <c r="O44" s="96"/>
      <c r="P44" s="40">
        <f>SUM(P45:P46)</f>
        <v>0</v>
      </c>
      <c r="Q44" s="40">
        <f>SUM(Q45:Q46)</f>
        <v>0</v>
      </c>
      <c r="R44" s="96"/>
      <c r="S44" s="96"/>
      <c r="T44" s="40">
        <f>SUM(T45:T46)</f>
        <v>0</v>
      </c>
      <c r="U44" s="40">
        <f>SUM(U45:U46)</f>
        <v>0</v>
      </c>
      <c r="V44" s="39"/>
      <c r="W44" s="39"/>
      <c r="X44" s="44">
        <f t="shared" si="0"/>
        <v>0</v>
      </c>
      <c r="Y44" s="44">
        <f t="shared" si="0"/>
        <v>0</v>
      </c>
      <c r="AA44" s="146"/>
      <c r="AB44" s="140"/>
      <c r="AE44" s="165">
        <f t="shared" si="7"/>
        <v>0</v>
      </c>
      <c r="AF44" s="165">
        <f t="shared" si="8"/>
        <v>0</v>
      </c>
    </row>
    <row r="45" spans="1:32" ht="12.75">
      <c r="A45" s="29">
        <v>27</v>
      </c>
      <c r="B45" s="35" t="s">
        <v>50</v>
      </c>
      <c r="C45" s="35" t="s">
        <v>71</v>
      </c>
      <c r="D45" s="36" t="s">
        <v>17</v>
      </c>
      <c r="E45" s="73"/>
      <c r="F45" s="55"/>
      <c r="G45" s="55"/>
      <c r="H45" s="30">
        <f>+$E45*F45</f>
        <v>0</v>
      </c>
      <c r="I45" s="30">
        <f>+$E45*G45</f>
        <v>0</v>
      </c>
      <c r="J45" s="55"/>
      <c r="K45" s="55"/>
      <c r="L45" s="40">
        <f t="shared" si="16"/>
        <v>0</v>
      </c>
      <c r="M45" s="40">
        <f t="shared" si="16"/>
        <v>0</v>
      </c>
      <c r="N45" s="55"/>
      <c r="O45" s="55"/>
      <c r="P45" s="40">
        <f t="shared" si="17"/>
        <v>0</v>
      </c>
      <c r="Q45" s="40">
        <f t="shared" si="17"/>
        <v>0</v>
      </c>
      <c r="R45" s="55"/>
      <c r="S45" s="55"/>
      <c r="T45" s="40">
        <f t="shared" si="18"/>
        <v>0</v>
      </c>
      <c r="U45" s="40">
        <f t="shared" si="18"/>
        <v>0</v>
      </c>
      <c r="V45" s="39"/>
      <c r="W45" s="39"/>
      <c r="X45" s="44">
        <f t="shared" si="0"/>
        <v>0</v>
      </c>
      <c r="Y45" s="44">
        <f t="shared" si="0"/>
        <v>0</v>
      </c>
      <c r="AA45" s="141"/>
      <c r="AB45" s="140">
        <v>0</v>
      </c>
      <c r="AC45" s="165">
        <v>0</v>
      </c>
      <c r="AE45" s="165">
        <f t="shared" si="7"/>
        <v>0</v>
      </c>
      <c r="AF45" s="165">
        <f t="shared" si="8"/>
        <v>0</v>
      </c>
    </row>
    <row r="46" spans="1:32" ht="12.75">
      <c r="A46" s="29">
        <v>28</v>
      </c>
      <c r="B46" s="35" t="s">
        <v>51</v>
      </c>
      <c r="C46" s="35" t="s">
        <v>72</v>
      </c>
      <c r="D46" s="36" t="s">
        <v>17</v>
      </c>
      <c r="E46" s="73"/>
      <c r="F46" s="55"/>
      <c r="G46" s="55"/>
      <c r="H46" s="30">
        <f>+$E46*F46</f>
        <v>0</v>
      </c>
      <c r="I46" s="30">
        <f>+$E46*G46</f>
        <v>0</v>
      </c>
      <c r="J46" s="55"/>
      <c r="K46" s="55"/>
      <c r="L46" s="40">
        <f t="shared" si="16"/>
        <v>0</v>
      </c>
      <c r="M46" s="40">
        <f t="shared" si="16"/>
        <v>0</v>
      </c>
      <c r="N46" s="55"/>
      <c r="O46" s="55"/>
      <c r="P46" s="40">
        <f t="shared" si="17"/>
        <v>0</v>
      </c>
      <c r="Q46" s="40">
        <f t="shared" si="17"/>
        <v>0</v>
      </c>
      <c r="R46" s="55"/>
      <c r="S46" s="55"/>
      <c r="T46" s="40">
        <f t="shared" si="18"/>
        <v>0</v>
      </c>
      <c r="U46" s="40">
        <f t="shared" si="18"/>
        <v>0</v>
      </c>
      <c r="V46" s="39"/>
      <c r="W46" s="39"/>
      <c r="X46" s="44">
        <f t="shared" si="0"/>
        <v>0</v>
      </c>
      <c r="Y46" s="44">
        <f t="shared" si="0"/>
        <v>0</v>
      </c>
      <c r="AA46" s="141"/>
      <c r="AB46" s="140">
        <v>0</v>
      </c>
      <c r="AC46" s="165">
        <v>0</v>
      </c>
      <c r="AE46" s="165">
        <f t="shared" si="7"/>
        <v>0</v>
      </c>
      <c r="AF46" s="165">
        <f t="shared" si="8"/>
        <v>0</v>
      </c>
    </row>
    <row r="47" spans="1:32" ht="12.75">
      <c r="A47" s="150"/>
      <c r="B47" s="100" t="s">
        <v>68</v>
      </c>
      <c r="C47" s="149" t="s">
        <v>20</v>
      </c>
      <c r="D47" s="101"/>
      <c r="E47" s="73"/>
      <c r="F47" s="55"/>
      <c r="G47" s="55"/>
      <c r="H47" s="30">
        <f>SUM(H48:H100)</f>
        <v>0</v>
      </c>
      <c r="I47" s="30">
        <f>SUM(I48:I100)</f>
        <v>0</v>
      </c>
      <c r="J47" s="55"/>
      <c r="K47" s="55"/>
      <c r="L47" s="40">
        <f>SUM(L48:L100)</f>
        <v>0</v>
      </c>
      <c r="M47" s="40">
        <f>SUM(M48:M100)</f>
        <v>0</v>
      </c>
      <c r="N47" s="55"/>
      <c r="O47" s="55"/>
      <c r="P47" s="40">
        <f>SUM(P48:P100)</f>
        <v>0</v>
      </c>
      <c r="Q47" s="40">
        <f>SUM(Q48:Q100)</f>
        <v>0</v>
      </c>
      <c r="R47" s="55"/>
      <c r="S47" s="55"/>
      <c r="T47" s="40">
        <f>SUM(T48:T100)</f>
        <v>0</v>
      </c>
      <c r="U47" s="40">
        <f>SUM(U48:U100)</f>
        <v>0</v>
      </c>
      <c r="V47" s="39"/>
      <c r="W47" s="39"/>
      <c r="X47" s="44">
        <f t="shared" si="0"/>
        <v>0</v>
      </c>
      <c r="Y47" s="44">
        <f t="shared" si="0"/>
        <v>0</v>
      </c>
      <c r="AB47" s="140">
        <v>0</v>
      </c>
      <c r="AE47" s="165">
        <f t="shared" si="7"/>
        <v>0</v>
      </c>
      <c r="AF47" s="165">
        <f t="shared" si="8"/>
        <v>0</v>
      </c>
    </row>
    <row r="48" spans="1:32" ht="12.75">
      <c r="A48" s="29">
        <v>29</v>
      </c>
      <c r="B48" s="35" t="s">
        <v>52</v>
      </c>
      <c r="C48" s="35" t="s">
        <v>128</v>
      </c>
      <c r="D48" s="36" t="s">
        <v>11</v>
      </c>
      <c r="E48" s="73"/>
      <c r="F48" s="55">
        <v>125</v>
      </c>
      <c r="G48" s="55">
        <v>700</v>
      </c>
      <c r="H48" s="30">
        <f>+$E48*F48</f>
        <v>0</v>
      </c>
      <c r="I48" s="30">
        <f>+$E48*G48</f>
        <v>0</v>
      </c>
      <c r="J48" s="55">
        <v>125</v>
      </c>
      <c r="K48" s="55">
        <v>700</v>
      </c>
      <c r="L48" s="40">
        <f>+$E48*J48</f>
        <v>0</v>
      </c>
      <c r="M48" s="40">
        <f>+$E48*K48</f>
        <v>0</v>
      </c>
      <c r="N48" s="55">
        <v>125</v>
      </c>
      <c r="O48" s="55">
        <v>700</v>
      </c>
      <c r="P48" s="40">
        <f>+$E48*N48</f>
        <v>0</v>
      </c>
      <c r="Q48" s="40">
        <f>+$E48*O48</f>
        <v>0</v>
      </c>
      <c r="R48" s="55">
        <v>125</v>
      </c>
      <c r="S48" s="55">
        <v>700</v>
      </c>
      <c r="T48" s="40">
        <f>+$E48*R48</f>
        <v>0</v>
      </c>
      <c r="U48" s="40">
        <f>+$E48*S48</f>
        <v>0</v>
      </c>
      <c r="V48" s="39">
        <f>+F48+J48+N48+R48</f>
        <v>500</v>
      </c>
      <c r="W48" s="39">
        <f>+G48+K48+O48+S48</f>
        <v>2800</v>
      </c>
      <c r="X48" s="44">
        <f t="shared" si="0"/>
        <v>0</v>
      </c>
      <c r="Y48" s="44">
        <f t="shared" si="0"/>
        <v>0</v>
      </c>
      <c r="Z48" s="215"/>
      <c r="AA48" s="141"/>
      <c r="AB48" s="140">
        <v>25</v>
      </c>
      <c r="AC48" s="165">
        <v>1500</v>
      </c>
      <c r="AE48" s="165">
        <f t="shared" si="7"/>
        <v>125</v>
      </c>
      <c r="AF48" s="165">
        <f t="shared" si="8"/>
        <v>675</v>
      </c>
    </row>
    <row r="49" spans="1:32" ht="12.75">
      <c r="A49" s="150"/>
      <c r="B49" s="102"/>
      <c r="C49" s="194" t="s">
        <v>174</v>
      </c>
      <c r="D49" s="89"/>
      <c r="E49" s="73"/>
      <c r="F49" s="55"/>
      <c r="G49" s="55"/>
      <c r="H49" s="30"/>
      <c r="I49" s="30"/>
      <c r="J49" s="55"/>
      <c r="K49" s="55"/>
      <c r="L49" s="40"/>
      <c r="M49" s="40"/>
      <c r="N49" s="55"/>
      <c r="O49" s="55"/>
      <c r="P49" s="40"/>
      <c r="Q49" s="40"/>
      <c r="R49" s="55"/>
      <c r="S49" s="55"/>
      <c r="T49" s="40"/>
      <c r="U49" s="40"/>
      <c r="V49" s="39"/>
      <c r="W49" s="39"/>
      <c r="X49" s="44"/>
      <c r="Y49" s="44"/>
      <c r="AA49" s="141"/>
      <c r="AB49" s="140"/>
      <c r="AE49" s="165">
        <f t="shared" si="7"/>
        <v>0</v>
      </c>
      <c r="AF49" s="165">
        <f t="shared" si="8"/>
        <v>0</v>
      </c>
    </row>
    <row r="50" spans="1:32" ht="12.75">
      <c r="A50" s="150"/>
      <c r="B50" s="102"/>
      <c r="C50" s="195" t="s">
        <v>132</v>
      </c>
      <c r="D50" s="89"/>
      <c r="E50" s="73"/>
      <c r="F50" s="55"/>
      <c r="G50" s="55"/>
      <c r="H50" s="30"/>
      <c r="I50" s="30"/>
      <c r="J50" s="55"/>
      <c r="K50" s="55"/>
      <c r="L50" s="40"/>
      <c r="M50" s="40"/>
      <c r="N50" s="55"/>
      <c r="O50" s="55"/>
      <c r="P50" s="40"/>
      <c r="Q50" s="40"/>
      <c r="R50" s="55"/>
      <c r="S50" s="55"/>
      <c r="T50" s="40"/>
      <c r="U50" s="40"/>
      <c r="V50" s="39"/>
      <c r="W50" s="39"/>
      <c r="X50" s="44"/>
      <c r="Y50" s="44"/>
      <c r="AA50" s="141"/>
      <c r="AB50" s="140"/>
      <c r="AE50" s="165">
        <f t="shared" si="7"/>
        <v>0</v>
      </c>
      <c r="AF50" s="165">
        <f t="shared" si="8"/>
        <v>0</v>
      </c>
    </row>
    <row r="51" spans="1:32" ht="12.75">
      <c r="A51" s="150"/>
      <c r="B51" s="102"/>
      <c r="C51" s="195" t="s">
        <v>166</v>
      </c>
      <c r="D51" s="89"/>
      <c r="E51" s="73"/>
      <c r="F51" s="55"/>
      <c r="G51" s="55"/>
      <c r="H51" s="30"/>
      <c r="I51" s="30"/>
      <c r="J51" s="55"/>
      <c r="K51" s="55"/>
      <c r="L51" s="40"/>
      <c r="M51" s="40"/>
      <c r="N51" s="55"/>
      <c r="O51" s="55"/>
      <c r="P51" s="40"/>
      <c r="Q51" s="40"/>
      <c r="R51" s="55"/>
      <c r="S51" s="55"/>
      <c r="T51" s="40"/>
      <c r="U51" s="40"/>
      <c r="V51" s="39"/>
      <c r="W51" s="39"/>
      <c r="X51" s="44"/>
      <c r="Y51" s="44"/>
      <c r="AA51" s="141"/>
      <c r="AB51" s="140"/>
      <c r="AE51" s="165">
        <f t="shared" si="7"/>
        <v>0</v>
      </c>
      <c r="AF51" s="165">
        <f t="shared" si="8"/>
        <v>0</v>
      </c>
    </row>
    <row r="52" spans="1:32" ht="12.75">
      <c r="A52" s="150"/>
      <c r="B52" s="102"/>
      <c r="C52" s="195" t="s">
        <v>81</v>
      </c>
      <c r="D52" s="89"/>
      <c r="E52" s="73"/>
      <c r="F52" s="55"/>
      <c r="G52" s="55"/>
      <c r="H52" s="30"/>
      <c r="I52" s="30"/>
      <c r="J52" s="55"/>
      <c r="K52" s="55"/>
      <c r="L52" s="40"/>
      <c r="M52" s="40"/>
      <c r="N52" s="55"/>
      <c r="O52" s="55"/>
      <c r="P52" s="40"/>
      <c r="Q52" s="40"/>
      <c r="R52" s="55"/>
      <c r="S52" s="55"/>
      <c r="T52" s="40"/>
      <c r="U52" s="40"/>
      <c r="V52" s="39"/>
      <c r="W52" s="39"/>
      <c r="X52" s="44"/>
      <c r="Y52" s="44"/>
      <c r="AA52" s="141"/>
      <c r="AB52" s="140"/>
      <c r="AE52" s="165">
        <f t="shared" si="7"/>
        <v>0</v>
      </c>
      <c r="AF52" s="165">
        <f t="shared" si="8"/>
        <v>0</v>
      </c>
    </row>
    <row r="53" spans="1:32" ht="12.75">
      <c r="A53" s="150"/>
      <c r="B53" s="102"/>
      <c r="C53" s="195" t="s">
        <v>83</v>
      </c>
      <c r="D53" s="89"/>
      <c r="E53" s="73"/>
      <c r="F53" s="55"/>
      <c r="G53" s="55"/>
      <c r="H53" s="30"/>
      <c r="I53" s="30"/>
      <c r="J53" s="55"/>
      <c r="K53" s="55"/>
      <c r="L53" s="40"/>
      <c r="M53" s="40"/>
      <c r="N53" s="55"/>
      <c r="O53" s="55"/>
      <c r="P53" s="40"/>
      <c r="Q53" s="40"/>
      <c r="R53" s="55"/>
      <c r="S53" s="55"/>
      <c r="T53" s="40"/>
      <c r="U53" s="40"/>
      <c r="V53" s="39"/>
      <c r="W53" s="39"/>
      <c r="X53" s="44"/>
      <c r="Y53" s="44"/>
      <c r="AA53" s="141"/>
      <c r="AB53" s="140"/>
      <c r="AE53" s="165">
        <f t="shared" si="7"/>
        <v>0</v>
      </c>
      <c r="AF53" s="165">
        <f t="shared" si="8"/>
        <v>0</v>
      </c>
    </row>
    <row r="54" spans="1:32" ht="12.75">
      <c r="A54" s="150"/>
      <c r="B54" s="102"/>
      <c r="C54" s="216" t="s">
        <v>135</v>
      </c>
      <c r="D54" s="89"/>
      <c r="E54" s="73"/>
      <c r="F54" s="55"/>
      <c r="G54" s="55"/>
      <c r="H54" s="30"/>
      <c r="I54" s="30"/>
      <c r="J54" s="55"/>
      <c r="K54" s="55"/>
      <c r="L54" s="40"/>
      <c r="M54" s="40"/>
      <c r="N54" s="55"/>
      <c r="O54" s="55"/>
      <c r="P54" s="40"/>
      <c r="Q54" s="40"/>
      <c r="R54" s="55"/>
      <c r="S54" s="55"/>
      <c r="T54" s="40"/>
      <c r="U54" s="40"/>
      <c r="V54" s="39"/>
      <c r="W54" s="39"/>
      <c r="X54" s="44"/>
      <c r="Y54" s="44"/>
      <c r="AA54" s="141"/>
      <c r="AB54" s="140"/>
      <c r="AE54" s="165">
        <f t="shared" si="7"/>
        <v>0</v>
      </c>
      <c r="AF54" s="165">
        <f t="shared" si="8"/>
        <v>0</v>
      </c>
    </row>
    <row r="55" spans="1:32" ht="12.75">
      <c r="A55" s="150"/>
      <c r="B55" s="102"/>
      <c r="C55" s="197" t="s">
        <v>80</v>
      </c>
      <c r="D55" s="89"/>
      <c r="E55" s="73"/>
      <c r="F55" s="55"/>
      <c r="G55" s="55"/>
      <c r="H55" s="30"/>
      <c r="I55" s="30"/>
      <c r="J55" s="55"/>
      <c r="K55" s="55"/>
      <c r="L55" s="40"/>
      <c r="M55" s="40"/>
      <c r="N55" s="55"/>
      <c r="O55" s="55"/>
      <c r="P55" s="40"/>
      <c r="Q55" s="40"/>
      <c r="R55" s="55"/>
      <c r="S55" s="55"/>
      <c r="T55" s="40"/>
      <c r="U55" s="40"/>
      <c r="V55" s="39"/>
      <c r="W55" s="39"/>
      <c r="X55" s="44"/>
      <c r="Y55" s="44"/>
      <c r="AA55" s="141"/>
      <c r="AB55" s="140"/>
      <c r="AE55" s="165">
        <f t="shared" si="7"/>
        <v>0</v>
      </c>
      <c r="AF55" s="165">
        <f t="shared" si="8"/>
        <v>0</v>
      </c>
    </row>
    <row r="56" spans="1:32" ht="12.75">
      <c r="A56" s="187">
        <v>30</v>
      </c>
      <c r="B56" s="83" t="s">
        <v>181</v>
      </c>
      <c r="C56" s="35" t="s">
        <v>128</v>
      </c>
      <c r="D56" s="84" t="s">
        <v>11</v>
      </c>
      <c r="E56" s="73"/>
      <c r="F56" s="55">
        <v>100</v>
      </c>
      <c r="G56" s="55">
        <v>300</v>
      </c>
      <c r="H56" s="30">
        <f>+$E56*F56</f>
        <v>0</v>
      </c>
      <c r="I56" s="30">
        <f>+$E56*G56</f>
        <v>0</v>
      </c>
      <c r="J56" s="55">
        <v>100</v>
      </c>
      <c r="K56" s="55">
        <v>350</v>
      </c>
      <c r="L56" s="40">
        <f>+$E56*J56</f>
        <v>0</v>
      </c>
      <c r="M56" s="40">
        <f>+$E56*K56</f>
        <v>0</v>
      </c>
      <c r="N56" s="55">
        <v>100</v>
      </c>
      <c r="O56" s="55">
        <v>350</v>
      </c>
      <c r="P56" s="40">
        <f>+$E56*N56</f>
        <v>0</v>
      </c>
      <c r="Q56" s="40">
        <f>+$E56*O56</f>
        <v>0</v>
      </c>
      <c r="R56" s="55">
        <v>100</v>
      </c>
      <c r="S56" s="55">
        <v>350</v>
      </c>
      <c r="T56" s="40">
        <f>+$E56*R56</f>
        <v>0</v>
      </c>
      <c r="U56" s="40">
        <f>+$E56*S56</f>
        <v>0</v>
      </c>
      <c r="V56" s="39">
        <f>+F56+J56+N56+R56</f>
        <v>400</v>
      </c>
      <c r="W56" s="39">
        <f>+G56+K56+O56+S56</f>
        <v>1350</v>
      </c>
      <c r="X56" s="44">
        <f>+H56+L56+P56+T56</f>
        <v>0</v>
      </c>
      <c r="Y56" s="44">
        <f>+I56+M56+Q56+U56</f>
        <v>0</v>
      </c>
      <c r="AA56" s="141"/>
      <c r="AB56" s="140">
        <v>12.5</v>
      </c>
      <c r="AC56" s="165">
        <v>500</v>
      </c>
      <c r="AE56" s="165">
        <f t="shared" si="7"/>
        <v>62.5</v>
      </c>
      <c r="AF56" s="165">
        <f t="shared" si="8"/>
        <v>225</v>
      </c>
    </row>
    <row r="57" spans="1:32" ht="12.75">
      <c r="A57" s="150"/>
      <c r="B57" s="102"/>
      <c r="C57" s="194" t="s">
        <v>175</v>
      </c>
      <c r="D57" s="89"/>
      <c r="E57" s="73"/>
      <c r="F57" s="55"/>
      <c r="G57" s="55"/>
      <c r="H57" s="30"/>
      <c r="I57" s="30"/>
      <c r="J57" s="55"/>
      <c r="K57" s="55"/>
      <c r="L57" s="40"/>
      <c r="M57" s="40"/>
      <c r="N57" s="55"/>
      <c r="O57" s="55"/>
      <c r="P57" s="40"/>
      <c r="Q57" s="40"/>
      <c r="R57" s="55"/>
      <c r="S57" s="55"/>
      <c r="T57" s="40"/>
      <c r="U57" s="40"/>
      <c r="V57" s="39"/>
      <c r="W57" s="39"/>
      <c r="X57" s="44"/>
      <c r="Y57" s="44"/>
      <c r="AB57" s="140"/>
      <c r="AE57" s="165">
        <f t="shared" si="7"/>
        <v>0</v>
      </c>
      <c r="AF57" s="165">
        <f t="shared" si="8"/>
        <v>0</v>
      </c>
    </row>
    <row r="58" spans="1:32" ht="12.75">
      <c r="A58" s="150"/>
      <c r="B58" s="102"/>
      <c r="C58" s="195" t="s">
        <v>132</v>
      </c>
      <c r="D58" s="89"/>
      <c r="E58" s="73"/>
      <c r="F58" s="55"/>
      <c r="G58" s="55"/>
      <c r="H58" s="30"/>
      <c r="I58" s="30"/>
      <c r="J58" s="55"/>
      <c r="K58" s="55"/>
      <c r="L58" s="40"/>
      <c r="M58" s="40"/>
      <c r="N58" s="55"/>
      <c r="O58" s="55"/>
      <c r="P58" s="40"/>
      <c r="Q58" s="40"/>
      <c r="R58" s="55"/>
      <c r="S58" s="55"/>
      <c r="T58" s="40"/>
      <c r="U58" s="40"/>
      <c r="V58" s="39"/>
      <c r="W58" s="39"/>
      <c r="X58" s="44"/>
      <c r="Y58" s="44"/>
      <c r="AB58" s="140"/>
      <c r="AE58" s="165">
        <f t="shared" si="7"/>
        <v>0</v>
      </c>
      <c r="AF58" s="165">
        <f t="shared" si="8"/>
        <v>0</v>
      </c>
    </row>
    <row r="59" spans="1:32" ht="12.75">
      <c r="A59" s="150"/>
      <c r="B59" s="102"/>
      <c r="C59" s="195" t="s">
        <v>166</v>
      </c>
      <c r="D59" s="89"/>
      <c r="E59" s="73"/>
      <c r="F59" s="55"/>
      <c r="G59" s="55"/>
      <c r="H59" s="30"/>
      <c r="I59" s="30"/>
      <c r="J59" s="55"/>
      <c r="K59" s="55"/>
      <c r="L59" s="40"/>
      <c r="M59" s="40"/>
      <c r="N59" s="55"/>
      <c r="O59" s="55"/>
      <c r="P59" s="40"/>
      <c r="Q59" s="40"/>
      <c r="R59" s="55"/>
      <c r="S59" s="55"/>
      <c r="T59" s="40"/>
      <c r="U59" s="40"/>
      <c r="V59" s="39"/>
      <c r="W59" s="39"/>
      <c r="X59" s="44"/>
      <c r="Y59" s="44"/>
      <c r="AB59" s="140"/>
      <c r="AE59" s="165">
        <f t="shared" si="7"/>
        <v>0</v>
      </c>
      <c r="AF59" s="165">
        <f t="shared" si="8"/>
        <v>0</v>
      </c>
    </row>
    <row r="60" spans="1:32" ht="12.75">
      <c r="A60" s="150"/>
      <c r="B60" s="102"/>
      <c r="C60" s="195" t="s">
        <v>81</v>
      </c>
      <c r="D60" s="89"/>
      <c r="E60" s="73"/>
      <c r="F60" s="55"/>
      <c r="G60" s="55"/>
      <c r="H60" s="30"/>
      <c r="I60" s="30"/>
      <c r="J60" s="55"/>
      <c r="K60" s="55"/>
      <c r="L60" s="40"/>
      <c r="M60" s="40"/>
      <c r="N60" s="55"/>
      <c r="O60" s="55"/>
      <c r="P60" s="40"/>
      <c r="Q60" s="40"/>
      <c r="R60" s="55"/>
      <c r="S60" s="55"/>
      <c r="T60" s="40"/>
      <c r="U60" s="40"/>
      <c r="V60" s="39"/>
      <c r="W60" s="39"/>
      <c r="X60" s="44"/>
      <c r="Y60" s="44"/>
      <c r="AB60" s="140"/>
      <c r="AE60" s="165">
        <f t="shared" si="7"/>
        <v>0</v>
      </c>
      <c r="AF60" s="165">
        <f t="shared" si="8"/>
        <v>0</v>
      </c>
    </row>
    <row r="61" spans="1:32" ht="12.75">
      <c r="A61" s="150"/>
      <c r="B61" s="102"/>
      <c r="C61" s="195" t="s">
        <v>83</v>
      </c>
      <c r="D61" s="89"/>
      <c r="E61" s="73"/>
      <c r="F61" s="55"/>
      <c r="G61" s="55"/>
      <c r="H61" s="30"/>
      <c r="I61" s="30"/>
      <c r="J61" s="55"/>
      <c r="K61" s="55"/>
      <c r="L61" s="40"/>
      <c r="M61" s="40"/>
      <c r="N61" s="55"/>
      <c r="O61" s="55"/>
      <c r="P61" s="40"/>
      <c r="Q61" s="40"/>
      <c r="R61" s="55"/>
      <c r="S61" s="55"/>
      <c r="T61" s="40"/>
      <c r="U61" s="40"/>
      <c r="V61" s="39"/>
      <c r="W61" s="39"/>
      <c r="X61" s="44"/>
      <c r="Y61" s="44"/>
      <c r="AB61" s="140"/>
      <c r="AE61" s="165">
        <f t="shared" si="7"/>
        <v>0</v>
      </c>
      <c r="AF61" s="165">
        <f t="shared" si="8"/>
        <v>0</v>
      </c>
    </row>
    <row r="62" spans="1:32" ht="12.75">
      <c r="A62" s="150"/>
      <c r="B62" s="102"/>
      <c r="C62" s="216" t="s">
        <v>135</v>
      </c>
      <c r="D62" s="89"/>
      <c r="E62" s="73"/>
      <c r="F62" s="55"/>
      <c r="G62" s="55"/>
      <c r="H62" s="30"/>
      <c r="I62" s="30"/>
      <c r="J62" s="55"/>
      <c r="K62" s="55"/>
      <c r="L62" s="40"/>
      <c r="M62" s="40"/>
      <c r="N62" s="55"/>
      <c r="O62" s="55"/>
      <c r="P62" s="40"/>
      <c r="Q62" s="40"/>
      <c r="R62" s="55"/>
      <c r="S62" s="55"/>
      <c r="T62" s="40"/>
      <c r="U62" s="40"/>
      <c r="V62" s="39"/>
      <c r="W62" s="39"/>
      <c r="X62" s="44"/>
      <c r="Y62" s="44"/>
      <c r="AB62" s="140"/>
      <c r="AE62" s="165">
        <f t="shared" si="7"/>
        <v>0</v>
      </c>
      <c r="AF62" s="165">
        <f t="shared" si="8"/>
        <v>0</v>
      </c>
    </row>
    <row r="63" spans="1:32" ht="12.75">
      <c r="A63" s="150"/>
      <c r="B63" s="102"/>
      <c r="C63" s="197" t="s">
        <v>80</v>
      </c>
      <c r="D63" s="89"/>
      <c r="E63" s="73"/>
      <c r="F63" s="55"/>
      <c r="G63" s="55"/>
      <c r="H63" s="30"/>
      <c r="I63" s="30"/>
      <c r="J63" s="55"/>
      <c r="K63" s="55"/>
      <c r="L63" s="40"/>
      <c r="M63" s="40"/>
      <c r="N63" s="55"/>
      <c r="O63" s="55"/>
      <c r="P63" s="40"/>
      <c r="Q63" s="40"/>
      <c r="R63" s="55"/>
      <c r="S63" s="55"/>
      <c r="T63" s="40"/>
      <c r="U63" s="40"/>
      <c r="V63" s="39"/>
      <c r="W63" s="39"/>
      <c r="X63" s="44"/>
      <c r="Y63" s="44"/>
      <c r="AB63" s="140"/>
      <c r="AE63" s="165">
        <f t="shared" si="7"/>
        <v>0</v>
      </c>
      <c r="AF63" s="165">
        <f t="shared" si="8"/>
        <v>0</v>
      </c>
    </row>
    <row r="64" spans="1:32" ht="12.75">
      <c r="A64" s="187">
        <v>31</v>
      </c>
      <c r="B64" s="83" t="s">
        <v>182</v>
      </c>
      <c r="C64" s="35" t="s">
        <v>128</v>
      </c>
      <c r="D64" s="84" t="s">
        <v>11</v>
      </c>
      <c r="E64" s="73"/>
      <c r="F64" s="55">
        <v>100</v>
      </c>
      <c r="G64" s="55">
        <v>400</v>
      </c>
      <c r="H64" s="30">
        <f>+$E64*F64</f>
        <v>0</v>
      </c>
      <c r="I64" s="30">
        <f>+$E64*G64</f>
        <v>0</v>
      </c>
      <c r="J64" s="55">
        <v>100</v>
      </c>
      <c r="K64" s="55">
        <v>400</v>
      </c>
      <c r="L64" s="40">
        <f>+$E64*J64</f>
        <v>0</v>
      </c>
      <c r="M64" s="40">
        <f>+$E64*K64</f>
        <v>0</v>
      </c>
      <c r="N64" s="55">
        <v>100</v>
      </c>
      <c r="O64" s="55">
        <v>400</v>
      </c>
      <c r="P64" s="40">
        <f>+$E64*N64</f>
        <v>0</v>
      </c>
      <c r="Q64" s="40">
        <f>+$E64*O64</f>
        <v>0</v>
      </c>
      <c r="R64" s="55">
        <v>100</v>
      </c>
      <c r="S64" s="55">
        <v>400</v>
      </c>
      <c r="T64" s="40">
        <f>+$E64*R64</f>
        <v>0</v>
      </c>
      <c r="U64" s="40">
        <f>+$E64*S64</f>
        <v>0</v>
      </c>
      <c r="V64" s="39">
        <f>+F64+J64+N64+R64</f>
        <v>400</v>
      </c>
      <c r="W64" s="39">
        <f>+G64+K64+O64+S64</f>
        <v>1600</v>
      </c>
      <c r="X64" s="44">
        <f>+H64+L64+P64+T64</f>
        <v>0</v>
      </c>
      <c r="Y64" s="44">
        <f>+I64+M64+Q64+U64</f>
        <v>0</v>
      </c>
      <c r="AA64" s="141"/>
      <c r="AB64" s="140">
        <v>12.5</v>
      </c>
      <c r="AC64" s="165">
        <v>850</v>
      </c>
      <c r="AE64" s="165">
        <f t="shared" si="7"/>
        <v>62.5</v>
      </c>
      <c r="AF64" s="165">
        <f t="shared" si="8"/>
        <v>382.5</v>
      </c>
    </row>
    <row r="65" spans="1:32" ht="12.75">
      <c r="A65" s="150"/>
      <c r="B65" s="102"/>
      <c r="C65" s="194" t="s">
        <v>176</v>
      </c>
      <c r="D65" s="89"/>
      <c r="E65" s="73"/>
      <c r="F65" s="55"/>
      <c r="G65" s="55"/>
      <c r="H65" s="30"/>
      <c r="I65" s="30"/>
      <c r="J65" s="55"/>
      <c r="K65" s="55"/>
      <c r="L65" s="40"/>
      <c r="M65" s="40"/>
      <c r="N65" s="55"/>
      <c r="O65" s="55"/>
      <c r="P65" s="40"/>
      <c r="Q65" s="40"/>
      <c r="R65" s="55"/>
      <c r="S65" s="55"/>
      <c r="T65" s="40"/>
      <c r="U65" s="40"/>
      <c r="V65" s="39"/>
      <c r="W65" s="39"/>
      <c r="X65" s="44"/>
      <c r="Y65" s="44"/>
      <c r="AB65" s="140"/>
      <c r="AE65" s="165">
        <f t="shared" si="7"/>
        <v>0</v>
      </c>
      <c r="AF65" s="165">
        <f t="shared" si="8"/>
        <v>0</v>
      </c>
    </row>
    <row r="66" spans="1:32" ht="12.75">
      <c r="A66" s="150"/>
      <c r="B66" s="102"/>
      <c r="C66" s="195" t="s">
        <v>132</v>
      </c>
      <c r="D66" s="89"/>
      <c r="E66" s="73"/>
      <c r="F66" s="55"/>
      <c r="G66" s="55"/>
      <c r="H66" s="30"/>
      <c r="I66" s="30"/>
      <c r="J66" s="55"/>
      <c r="K66" s="55"/>
      <c r="L66" s="40"/>
      <c r="M66" s="40"/>
      <c r="N66" s="55"/>
      <c r="O66" s="55"/>
      <c r="P66" s="40"/>
      <c r="Q66" s="40"/>
      <c r="R66" s="55"/>
      <c r="S66" s="55"/>
      <c r="T66" s="40"/>
      <c r="U66" s="40"/>
      <c r="V66" s="39"/>
      <c r="W66" s="39"/>
      <c r="X66" s="44"/>
      <c r="Y66" s="44"/>
      <c r="AB66" s="140"/>
      <c r="AE66" s="165">
        <f t="shared" si="7"/>
        <v>0</v>
      </c>
      <c r="AF66" s="165">
        <f t="shared" si="8"/>
        <v>0</v>
      </c>
    </row>
    <row r="67" spans="1:32" ht="12.75">
      <c r="A67" s="150"/>
      <c r="B67" s="102"/>
      <c r="C67" s="195" t="s">
        <v>166</v>
      </c>
      <c r="D67" s="89"/>
      <c r="E67" s="73"/>
      <c r="F67" s="55"/>
      <c r="G67" s="55"/>
      <c r="H67" s="30"/>
      <c r="I67" s="30"/>
      <c r="J67" s="55"/>
      <c r="K67" s="55"/>
      <c r="L67" s="40"/>
      <c r="M67" s="40"/>
      <c r="N67" s="55"/>
      <c r="O67" s="55"/>
      <c r="P67" s="40"/>
      <c r="Q67" s="40"/>
      <c r="R67" s="55"/>
      <c r="S67" s="55"/>
      <c r="T67" s="40"/>
      <c r="U67" s="40"/>
      <c r="V67" s="39"/>
      <c r="W67" s="39"/>
      <c r="X67" s="44"/>
      <c r="Y67" s="44"/>
      <c r="AB67" s="140"/>
      <c r="AE67" s="165">
        <f t="shared" si="7"/>
        <v>0</v>
      </c>
      <c r="AF67" s="165">
        <f t="shared" si="8"/>
        <v>0</v>
      </c>
    </row>
    <row r="68" spans="1:32" ht="12.75">
      <c r="A68" s="150"/>
      <c r="B68" s="102"/>
      <c r="C68" s="195" t="s">
        <v>81</v>
      </c>
      <c r="D68" s="89"/>
      <c r="E68" s="73"/>
      <c r="F68" s="55"/>
      <c r="G68" s="55"/>
      <c r="H68" s="30"/>
      <c r="I68" s="30"/>
      <c r="J68" s="55"/>
      <c r="K68" s="55"/>
      <c r="L68" s="40"/>
      <c r="M68" s="40"/>
      <c r="N68" s="55"/>
      <c r="O68" s="55"/>
      <c r="P68" s="40"/>
      <c r="Q68" s="40"/>
      <c r="R68" s="55"/>
      <c r="S68" s="55"/>
      <c r="T68" s="40"/>
      <c r="U68" s="40"/>
      <c r="V68" s="39"/>
      <c r="W68" s="39"/>
      <c r="X68" s="44"/>
      <c r="Y68" s="44"/>
      <c r="AB68" s="140"/>
      <c r="AE68" s="165">
        <f t="shared" si="7"/>
        <v>0</v>
      </c>
      <c r="AF68" s="165">
        <f t="shared" si="8"/>
        <v>0</v>
      </c>
    </row>
    <row r="69" spans="1:32" ht="12.75">
      <c r="A69" s="150"/>
      <c r="B69" s="102"/>
      <c r="C69" s="195" t="s">
        <v>83</v>
      </c>
      <c r="D69" s="89"/>
      <c r="E69" s="73"/>
      <c r="F69" s="55"/>
      <c r="G69" s="55"/>
      <c r="H69" s="30"/>
      <c r="I69" s="30"/>
      <c r="J69" s="55"/>
      <c r="K69" s="55"/>
      <c r="L69" s="40"/>
      <c r="M69" s="40"/>
      <c r="N69" s="55"/>
      <c r="O69" s="55"/>
      <c r="P69" s="40"/>
      <c r="Q69" s="40"/>
      <c r="R69" s="55"/>
      <c r="S69" s="55"/>
      <c r="T69" s="40"/>
      <c r="U69" s="40"/>
      <c r="V69" s="39"/>
      <c r="W69" s="39"/>
      <c r="X69" s="44"/>
      <c r="Y69" s="44"/>
      <c r="AB69" s="140"/>
      <c r="AE69" s="165">
        <f t="shared" si="7"/>
        <v>0</v>
      </c>
      <c r="AF69" s="165">
        <f t="shared" si="8"/>
        <v>0</v>
      </c>
    </row>
    <row r="70" spans="1:32" ht="12.75">
      <c r="A70" s="150"/>
      <c r="B70" s="102"/>
      <c r="C70" s="216" t="s">
        <v>135</v>
      </c>
      <c r="D70" s="89"/>
      <c r="E70" s="73"/>
      <c r="F70" s="55"/>
      <c r="G70" s="55"/>
      <c r="H70" s="30"/>
      <c r="I70" s="30"/>
      <c r="J70" s="55"/>
      <c r="K70" s="55"/>
      <c r="L70" s="40"/>
      <c r="M70" s="40"/>
      <c r="N70" s="55"/>
      <c r="O70" s="55"/>
      <c r="P70" s="40"/>
      <c r="Q70" s="40"/>
      <c r="R70" s="55"/>
      <c r="S70" s="55"/>
      <c r="T70" s="40"/>
      <c r="U70" s="40"/>
      <c r="V70" s="39"/>
      <c r="W70" s="39"/>
      <c r="X70" s="44"/>
      <c r="Y70" s="44"/>
      <c r="AB70" s="140"/>
      <c r="AE70" s="165">
        <f t="shared" si="7"/>
        <v>0</v>
      </c>
      <c r="AF70" s="165">
        <f t="shared" si="8"/>
        <v>0</v>
      </c>
    </row>
    <row r="71" spans="1:32" ht="12.75">
      <c r="A71" s="150"/>
      <c r="B71" s="102"/>
      <c r="C71" s="197" t="s">
        <v>80</v>
      </c>
      <c r="D71" s="89"/>
      <c r="E71" s="73"/>
      <c r="F71" s="55"/>
      <c r="G71" s="55"/>
      <c r="H71" s="30"/>
      <c r="I71" s="30"/>
      <c r="J71" s="55"/>
      <c r="K71" s="55"/>
      <c r="L71" s="40"/>
      <c r="M71" s="40"/>
      <c r="N71" s="55"/>
      <c r="O71" s="55"/>
      <c r="P71" s="40"/>
      <c r="Q71" s="40"/>
      <c r="R71" s="55"/>
      <c r="S71" s="55"/>
      <c r="T71" s="40"/>
      <c r="U71" s="40"/>
      <c r="V71" s="39"/>
      <c r="W71" s="39"/>
      <c r="X71" s="44"/>
      <c r="Y71" s="44"/>
      <c r="AB71" s="140"/>
      <c r="AE71" s="165">
        <f t="shared" si="7"/>
        <v>0</v>
      </c>
      <c r="AF71" s="165">
        <f t="shared" si="8"/>
        <v>0</v>
      </c>
    </row>
    <row r="72" spans="1:32" ht="12.75">
      <c r="A72" s="187">
        <v>32</v>
      </c>
      <c r="B72" s="83" t="s">
        <v>183</v>
      </c>
      <c r="C72" s="35" t="s">
        <v>177</v>
      </c>
      <c r="D72" s="84" t="s">
        <v>11</v>
      </c>
      <c r="E72" s="73"/>
      <c r="F72" s="55">
        <v>125</v>
      </c>
      <c r="G72" s="55">
        <v>700</v>
      </c>
      <c r="H72" s="30">
        <f>+$E72*F72</f>
        <v>0</v>
      </c>
      <c r="I72" s="30">
        <f>+$E72*G72</f>
        <v>0</v>
      </c>
      <c r="J72" s="55">
        <v>125</v>
      </c>
      <c r="K72" s="55">
        <v>700</v>
      </c>
      <c r="L72" s="40">
        <f>+$E72*J72</f>
        <v>0</v>
      </c>
      <c r="M72" s="40">
        <f>+$E72*K72</f>
        <v>0</v>
      </c>
      <c r="N72" s="55">
        <v>125</v>
      </c>
      <c r="O72" s="55">
        <v>700</v>
      </c>
      <c r="P72" s="40">
        <f>+$E72*N72</f>
        <v>0</v>
      </c>
      <c r="Q72" s="40">
        <f>+$E72*O72</f>
        <v>0</v>
      </c>
      <c r="R72" s="55">
        <v>125</v>
      </c>
      <c r="S72" s="55">
        <v>700</v>
      </c>
      <c r="T72" s="40">
        <f>+$E72*R72</f>
        <v>0</v>
      </c>
      <c r="U72" s="40">
        <f>+$E72*S72</f>
        <v>0</v>
      </c>
      <c r="V72" s="39">
        <f>+F72+J72+N72+R72</f>
        <v>500</v>
      </c>
      <c r="W72" s="39">
        <f>+G72+K72+O72+S72</f>
        <v>2800</v>
      </c>
      <c r="X72" s="44">
        <f>+H72+L72+P72+T72</f>
        <v>0</v>
      </c>
      <c r="Y72" s="44">
        <f>+I72+M72+Q72+U72</f>
        <v>0</v>
      </c>
      <c r="AA72" s="141"/>
      <c r="AB72" s="140">
        <v>25</v>
      </c>
      <c r="AC72" s="165">
        <v>1500</v>
      </c>
      <c r="AE72" s="165">
        <f t="shared" si="7"/>
        <v>125</v>
      </c>
      <c r="AF72" s="165">
        <f t="shared" si="8"/>
        <v>675</v>
      </c>
    </row>
    <row r="73" spans="1:32" ht="12.75">
      <c r="A73" s="217"/>
      <c r="B73" s="198"/>
      <c r="C73" s="194" t="s">
        <v>178</v>
      </c>
      <c r="D73" s="199"/>
      <c r="E73" s="200"/>
      <c r="F73" s="55"/>
      <c r="G73" s="55"/>
      <c r="H73" s="30"/>
      <c r="I73" s="30"/>
      <c r="J73" s="55"/>
      <c r="K73" s="55"/>
      <c r="L73" s="40"/>
      <c r="M73" s="40"/>
      <c r="N73" s="55"/>
      <c r="O73" s="55"/>
      <c r="P73" s="40"/>
      <c r="Q73" s="40"/>
      <c r="R73" s="55"/>
      <c r="S73" s="55"/>
      <c r="T73" s="40"/>
      <c r="U73" s="40"/>
      <c r="V73" s="39"/>
      <c r="W73" s="39"/>
      <c r="X73" s="44"/>
      <c r="Y73" s="44"/>
      <c r="AB73" s="140"/>
      <c r="AE73" s="165">
        <f t="shared" si="7"/>
        <v>0</v>
      </c>
      <c r="AF73" s="165">
        <f t="shared" si="8"/>
        <v>0</v>
      </c>
    </row>
    <row r="74" spans="1:32" ht="12.75">
      <c r="A74" s="152"/>
      <c r="B74" s="198"/>
      <c r="C74" s="195" t="s">
        <v>132</v>
      </c>
      <c r="D74" s="89"/>
      <c r="E74" s="200"/>
      <c r="F74" s="55"/>
      <c r="G74" s="55"/>
      <c r="H74" s="30"/>
      <c r="I74" s="30"/>
      <c r="J74" s="55"/>
      <c r="K74" s="55"/>
      <c r="L74" s="40"/>
      <c r="M74" s="40"/>
      <c r="N74" s="55"/>
      <c r="O74" s="55"/>
      <c r="P74" s="40"/>
      <c r="Q74" s="40"/>
      <c r="R74" s="55"/>
      <c r="S74" s="55"/>
      <c r="T74" s="40"/>
      <c r="U74" s="40"/>
      <c r="V74" s="39"/>
      <c r="W74" s="39"/>
      <c r="X74" s="44"/>
      <c r="Y74" s="44"/>
      <c r="AB74" s="140"/>
      <c r="AE74" s="165">
        <f t="shared" si="7"/>
        <v>0</v>
      </c>
      <c r="AF74" s="165">
        <f t="shared" si="8"/>
        <v>0</v>
      </c>
    </row>
    <row r="75" spans="1:32" ht="12.75">
      <c r="A75" s="152"/>
      <c r="B75" s="198"/>
      <c r="C75" s="195" t="s">
        <v>166</v>
      </c>
      <c r="D75" s="89"/>
      <c r="E75" s="200"/>
      <c r="F75" s="55"/>
      <c r="G75" s="55"/>
      <c r="H75" s="30"/>
      <c r="I75" s="30"/>
      <c r="J75" s="55"/>
      <c r="K75" s="55"/>
      <c r="L75" s="40"/>
      <c r="M75" s="40"/>
      <c r="N75" s="55"/>
      <c r="O75" s="55"/>
      <c r="P75" s="40"/>
      <c r="Q75" s="40"/>
      <c r="R75" s="55"/>
      <c r="S75" s="55"/>
      <c r="T75" s="40"/>
      <c r="U75" s="40"/>
      <c r="V75" s="39"/>
      <c r="W75" s="39"/>
      <c r="X75" s="44"/>
      <c r="Y75" s="44"/>
      <c r="AB75" s="140"/>
      <c r="AE75" s="165">
        <f t="shared" si="7"/>
        <v>0</v>
      </c>
      <c r="AF75" s="165">
        <f t="shared" si="8"/>
        <v>0</v>
      </c>
    </row>
    <row r="76" spans="1:32" ht="12.75">
      <c r="A76" s="152"/>
      <c r="B76" s="198"/>
      <c r="C76" s="195" t="s">
        <v>81</v>
      </c>
      <c r="D76" s="89"/>
      <c r="E76" s="200"/>
      <c r="F76" s="55"/>
      <c r="G76" s="55"/>
      <c r="H76" s="30"/>
      <c r="I76" s="30"/>
      <c r="J76" s="55"/>
      <c r="K76" s="55"/>
      <c r="L76" s="40"/>
      <c r="M76" s="40"/>
      <c r="N76" s="55"/>
      <c r="O76" s="55"/>
      <c r="P76" s="40"/>
      <c r="Q76" s="40"/>
      <c r="R76" s="55"/>
      <c r="S76" s="55"/>
      <c r="T76" s="40"/>
      <c r="U76" s="40"/>
      <c r="V76" s="39"/>
      <c r="W76" s="39"/>
      <c r="X76" s="44"/>
      <c r="Y76" s="44"/>
      <c r="AB76" s="140"/>
      <c r="AE76" s="165">
        <f t="shared" si="7"/>
        <v>0</v>
      </c>
      <c r="AF76" s="165">
        <f t="shared" si="8"/>
        <v>0</v>
      </c>
    </row>
    <row r="77" spans="1:32" ht="12.75">
      <c r="A77" s="152"/>
      <c r="B77" s="198"/>
      <c r="C77" s="195" t="s">
        <v>83</v>
      </c>
      <c r="D77" s="89"/>
      <c r="E77" s="200"/>
      <c r="F77" s="55"/>
      <c r="G77" s="55"/>
      <c r="H77" s="30"/>
      <c r="I77" s="30"/>
      <c r="J77" s="55"/>
      <c r="K77" s="55"/>
      <c r="L77" s="40"/>
      <c r="M77" s="40"/>
      <c r="N77" s="55"/>
      <c r="O77" s="55"/>
      <c r="P77" s="40"/>
      <c r="Q77" s="40"/>
      <c r="R77" s="55"/>
      <c r="S77" s="55"/>
      <c r="T77" s="40"/>
      <c r="U77" s="40"/>
      <c r="V77" s="39"/>
      <c r="W77" s="39"/>
      <c r="X77" s="44"/>
      <c r="Y77" s="44"/>
      <c r="AB77" s="140"/>
      <c r="AE77" s="165">
        <f t="shared" si="7"/>
        <v>0</v>
      </c>
      <c r="AF77" s="165">
        <f t="shared" si="8"/>
        <v>0</v>
      </c>
    </row>
    <row r="78" spans="1:32" ht="12.75">
      <c r="A78" s="152"/>
      <c r="B78" s="198"/>
      <c r="C78" s="216" t="s">
        <v>135</v>
      </c>
      <c r="D78" s="89"/>
      <c r="E78" s="200"/>
      <c r="F78" s="55"/>
      <c r="G78" s="55"/>
      <c r="H78" s="30"/>
      <c r="I78" s="30"/>
      <c r="J78" s="55"/>
      <c r="K78" s="55"/>
      <c r="L78" s="40"/>
      <c r="M78" s="40"/>
      <c r="N78" s="55"/>
      <c r="O78" s="55"/>
      <c r="P78" s="40"/>
      <c r="Q78" s="40"/>
      <c r="R78" s="55"/>
      <c r="S78" s="55"/>
      <c r="T78" s="40"/>
      <c r="U78" s="40"/>
      <c r="V78" s="39"/>
      <c r="W78" s="39"/>
      <c r="X78" s="44"/>
      <c r="Y78" s="44"/>
      <c r="AB78" s="140"/>
      <c r="AE78" s="165">
        <f t="shared" si="7"/>
        <v>0</v>
      </c>
      <c r="AF78" s="165">
        <f t="shared" si="8"/>
        <v>0</v>
      </c>
    </row>
    <row r="79" spans="1:32" ht="12.75">
      <c r="A79" s="152"/>
      <c r="B79" s="198"/>
      <c r="C79" s="197" t="s">
        <v>179</v>
      </c>
      <c r="D79" s="89"/>
      <c r="E79" s="200"/>
      <c r="F79" s="55"/>
      <c r="G79" s="55"/>
      <c r="H79" s="30"/>
      <c r="I79" s="30"/>
      <c r="J79" s="55"/>
      <c r="K79" s="55"/>
      <c r="L79" s="40"/>
      <c r="M79" s="40"/>
      <c r="N79" s="55"/>
      <c r="O79" s="55"/>
      <c r="P79" s="40"/>
      <c r="Q79" s="40"/>
      <c r="R79" s="55"/>
      <c r="S79" s="55"/>
      <c r="T79" s="40"/>
      <c r="U79" s="40"/>
      <c r="V79" s="39"/>
      <c r="W79" s="39"/>
      <c r="X79" s="44"/>
      <c r="Y79" s="44"/>
      <c r="AB79" s="140"/>
      <c r="AE79" s="165">
        <f t="shared" si="7"/>
        <v>0</v>
      </c>
      <c r="AF79" s="165">
        <f t="shared" si="8"/>
        <v>0</v>
      </c>
    </row>
    <row r="80" spans="1:32" ht="12.75">
      <c r="A80" s="152"/>
      <c r="B80" s="198"/>
      <c r="C80" s="197" t="s">
        <v>80</v>
      </c>
      <c r="D80" s="89"/>
      <c r="E80" s="200"/>
      <c r="F80" s="55"/>
      <c r="G80" s="55"/>
      <c r="H80" s="30"/>
      <c r="I80" s="30"/>
      <c r="J80" s="55"/>
      <c r="K80" s="55"/>
      <c r="L80" s="40"/>
      <c r="M80" s="40"/>
      <c r="N80" s="55"/>
      <c r="O80" s="55"/>
      <c r="P80" s="40"/>
      <c r="Q80" s="40"/>
      <c r="R80" s="55"/>
      <c r="S80" s="55"/>
      <c r="T80" s="40"/>
      <c r="U80" s="40"/>
      <c r="V80" s="39"/>
      <c r="W80" s="39"/>
      <c r="X80" s="44"/>
      <c r="Y80" s="44"/>
      <c r="AB80" s="140"/>
      <c r="AE80" s="165">
        <f aca="true" t="shared" si="19" ref="AE80:AE102">+AB80*5</f>
        <v>0</v>
      </c>
      <c r="AF80" s="165">
        <f aca="true" t="shared" si="20" ref="AF80:AF102">+AC80*0.45</f>
        <v>0</v>
      </c>
    </row>
    <row r="81" spans="1:32" ht="12.75">
      <c r="A81" s="131">
        <v>33</v>
      </c>
      <c r="B81" s="201" t="s">
        <v>139</v>
      </c>
      <c r="C81" s="35" t="s">
        <v>177</v>
      </c>
      <c r="D81" s="84" t="s">
        <v>11</v>
      </c>
      <c r="E81" s="200"/>
      <c r="F81" s="55">
        <v>100</v>
      </c>
      <c r="G81" s="55">
        <v>350</v>
      </c>
      <c r="H81" s="30">
        <f>+$E81*F81</f>
        <v>0</v>
      </c>
      <c r="I81" s="30">
        <f>+$E81*G81</f>
        <v>0</v>
      </c>
      <c r="J81" s="55">
        <v>100</v>
      </c>
      <c r="K81" s="55">
        <v>350</v>
      </c>
      <c r="L81" s="40">
        <f>+$E81*J81</f>
        <v>0</v>
      </c>
      <c r="M81" s="40">
        <f>+$E81*K81</f>
        <v>0</v>
      </c>
      <c r="N81" s="55">
        <v>100</v>
      </c>
      <c r="O81" s="55">
        <v>350</v>
      </c>
      <c r="P81" s="40">
        <f>+$E81*N81</f>
        <v>0</v>
      </c>
      <c r="Q81" s="40">
        <f>+$E81*O81</f>
        <v>0</v>
      </c>
      <c r="R81" s="55">
        <v>100</v>
      </c>
      <c r="S81" s="55">
        <v>350</v>
      </c>
      <c r="T81" s="40">
        <f>+$E81*R81</f>
        <v>0</v>
      </c>
      <c r="U81" s="40">
        <f>+$E81*S81</f>
        <v>0</v>
      </c>
      <c r="V81" s="39">
        <f>+F81+J81+N81+R81</f>
        <v>400</v>
      </c>
      <c r="W81" s="39">
        <f>+G81+K81+O81+S81</f>
        <v>1400</v>
      </c>
      <c r="X81" s="44">
        <f>+H81+L81+P81+T81</f>
        <v>0</v>
      </c>
      <c r="Y81" s="44">
        <f>+I81+M81+Q81+U81</f>
        <v>0</v>
      </c>
      <c r="AA81" s="141"/>
      <c r="AB81" s="140">
        <v>12.5</v>
      </c>
      <c r="AC81" s="165">
        <v>500</v>
      </c>
      <c r="AE81" s="165">
        <f t="shared" si="19"/>
        <v>62.5</v>
      </c>
      <c r="AF81" s="165">
        <f t="shared" si="20"/>
        <v>225</v>
      </c>
    </row>
    <row r="82" spans="1:32" ht="12.75">
      <c r="A82" s="217"/>
      <c r="B82" s="198"/>
      <c r="C82" s="194" t="s">
        <v>180</v>
      </c>
      <c r="D82" s="199"/>
      <c r="E82" s="200"/>
      <c r="F82" s="55"/>
      <c r="G82" s="55"/>
      <c r="H82" s="30"/>
      <c r="I82" s="30"/>
      <c r="J82" s="55"/>
      <c r="K82" s="55"/>
      <c r="L82" s="40"/>
      <c r="M82" s="40"/>
      <c r="N82" s="55"/>
      <c r="O82" s="55"/>
      <c r="P82" s="40"/>
      <c r="Q82" s="40"/>
      <c r="R82" s="55"/>
      <c r="S82" s="55"/>
      <c r="T82" s="40"/>
      <c r="U82" s="40"/>
      <c r="V82" s="39"/>
      <c r="W82" s="39"/>
      <c r="X82" s="44"/>
      <c r="Y82" s="44"/>
      <c r="AB82" s="140"/>
      <c r="AE82" s="165">
        <f t="shared" si="19"/>
        <v>0</v>
      </c>
      <c r="AF82" s="165">
        <f t="shared" si="20"/>
        <v>0</v>
      </c>
    </row>
    <row r="83" spans="1:32" ht="12.75">
      <c r="A83" s="152"/>
      <c r="B83" s="198"/>
      <c r="C83" s="195" t="s">
        <v>132</v>
      </c>
      <c r="D83" s="89"/>
      <c r="E83" s="200"/>
      <c r="F83" s="55"/>
      <c r="G83" s="55"/>
      <c r="H83" s="30"/>
      <c r="I83" s="30"/>
      <c r="J83" s="55"/>
      <c r="K83" s="55"/>
      <c r="L83" s="40"/>
      <c r="M83" s="40"/>
      <c r="N83" s="55"/>
      <c r="O83" s="55"/>
      <c r="P83" s="40"/>
      <c r="Q83" s="40"/>
      <c r="R83" s="55"/>
      <c r="S83" s="55"/>
      <c r="T83" s="40"/>
      <c r="U83" s="40"/>
      <c r="V83" s="39"/>
      <c r="W83" s="39"/>
      <c r="X83" s="44"/>
      <c r="Y83" s="44"/>
      <c r="AB83" s="140"/>
      <c r="AE83" s="165">
        <f t="shared" si="19"/>
        <v>0</v>
      </c>
      <c r="AF83" s="165">
        <f t="shared" si="20"/>
        <v>0</v>
      </c>
    </row>
    <row r="84" spans="1:32" ht="12.75">
      <c r="A84" s="142"/>
      <c r="B84" s="202"/>
      <c r="C84" s="35" t="s">
        <v>166</v>
      </c>
      <c r="D84" s="176"/>
      <c r="E84" s="200"/>
      <c r="F84" s="55"/>
      <c r="G84" s="55"/>
      <c r="H84" s="30"/>
      <c r="I84" s="30"/>
      <c r="J84" s="55"/>
      <c r="K84" s="55"/>
      <c r="L84" s="40"/>
      <c r="M84" s="40"/>
      <c r="N84" s="55"/>
      <c r="O84" s="55"/>
      <c r="P84" s="40"/>
      <c r="Q84" s="40"/>
      <c r="R84" s="55"/>
      <c r="S84" s="55"/>
      <c r="T84" s="40"/>
      <c r="U84" s="40"/>
      <c r="V84" s="39"/>
      <c r="W84" s="39"/>
      <c r="X84" s="44"/>
      <c r="Y84" s="44"/>
      <c r="AB84" s="140"/>
      <c r="AE84" s="165">
        <f t="shared" si="19"/>
        <v>0</v>
      </c>
      <c r="AF84" s="165">
        <f t="shared" si="20"/>
        <v>0</v>
      </c>
    </row>
    <row r="85" spans="1:32" ht="12.75">
      <c r="A85" s="152"/>
      <c r="B85" s="198"/>
      <c r="C85" s="195" t="s">
        <v>81</v>
      </c>
      <c r="D85" s="89"/>
      <c r="E85" s="200"/>
      <c r="F85" s="55"/>
      <c r="G85" s="55"/>
      <c r="H85" s="30"/>
      <c r="I85" s="30"/>
      <c r="J85" s="55"/>
      <c r="K85" s="55"/>
      <c r="L85" s="40"/>
      <c r="M85" s="40"/>
      <c r="N85" s="55"/>
      <c r="O85" s="55"/>
      <c r="P85" s="40"/>
      <c r="Q85" s="40"/>
      <c r="R85" s="55"/>
      <c r="S85" s="55"/>
      <c r="T85" s="40"/>
      <c r="U85" s="40"/>
      <c r="V85" s="39"/>
      <c r="W85" s="39"/>
      <c r="X85" s="44"/>
      <c r="Y85" s="44"/>
      <c r="AB85" s="140"/>
      <c r="AE85" s="165">
        <f t="shared" si="19"/>
        <v>0</v>
      </c>
      <c r="AF85" s="165">
        <f t="shared" si="20"/>
        <v>0</v>
      </c>
    </row>
    <row r="86" spans="1:32" ht="12.75">
      <c r="A86" s="152"/>
      <c r="B86" s="198"/>
      <c r="C86" s="195" t="s">
        <v>83</v>
      </c>
      <c r="D86" s="89"/>
      <c r="E86" s="200"/>
      <c r="F86" s="55"/>
      <c r="G86" s="55"/>
      <c r="H86" s="30"/>
      <c r="I86" s="30"/>
      <c r="J86" s="55"/>
      <c r="K86" s="55"/>
      <c r="L86" s="40"/>
      <c r="M86" s="40"/>
      <c r="N86" s="55"/>
      <c r="O86" s="55"/>
      <c r="P86" s="40"/>
      <c r="Q86" s="40"/>
      <c r="R86" s="55"/>
      <c r="S86" s="55"/>
      <c r="T86" s="40"/>
      <c r="U86" s="40"/>
      <c r="V86" s="39"/>
      <c r="W86" s="39"/>
      <c r="X86" s="44"/>
      <c r="Y86" s="44"/>
      <c r="AB86" s="140"/>
      <c r="AE86" s="165">
        <f t="shared" si="19"/>
        <v>0</v>
      </c>
      <c r="AF86" s="165">
        <f t="shared" si="20"/>
        <v>0</v>
      </c>
    </row>
    <row r="87" spans="1:32" ht="12.75">
      <c r="A87" s="152"/>
      <c r="B87" s="198"/>
      <c r="C87" s="216" t="s">
        <v>135</v>
      </c>
      <c r="D87" s="89"/>
      <c r="E87" s="200"/>
      <c r="F87" s="55"/>
      <c r="G87" s="55"/>
      <c r="H87" s="30"/>
      <c r="I87" s="30"/>
      <c r="J87" s="55"/>
      <c r="K87" s="55"/>
      <c r="L87" s="40"/>
      <c r="M87" s="40"/>
      <c r="N87" s="55"/>
      <c r="O87" s="55"/>
      <c r="P87" s="40"/>
      <c r="Q87" s="40"/>
      <c r="R87" s="55"/>
      <c r="S87" s="55"/>
      <c r="T87" s="40"/>
      <c r="U87" s="40"/>
      <c r="V87" s="39"/>
      <c r="W87" s="39"/>
      <c r="X87" s="44"/>
      <c r="Y87" s="44"/>
      <c r="AB87" s="140"/>
      <c r="AE87" s="165">
        <f t="shared" si="19"/>
        <v>0</v>
      </c>
      <c r="AF87" s="165">
        <f t="shared" si="20"/>
        <v>0</v>
      </c>
    </row>
    <row r="88" spans="1:32" ht="12.75">
      <c r="A88" s="152"/>
      <c r="B88" s="198"/>
      <c r="C88" s="197" t="s">
        <v>179</v>
      </c>
      <c r="D88" s="89"/>
      <c r="E88" s="200"/>
      <c r="F88" s="55"/>
      <c r="G88" s="55"/>
      <c r="H88" s="30"/>
      <c r="I88" s="30"/>
      <c r="J88" s="55"/>
      <c r="K88" s="55"/>
      <c r="L88" s="40"/>
      <c r="M88" s="40"/>
      <c r="N88" s="55"/>
      <c r="O88" s="55"/>
      <c r="P88" s="40"/>
      <c r="Q88" s="40"/>
      <c r="R88" s="55"/>
      <c r="S88" s="55"/>
      <c r="T88" s="40"/>
      <c r="U88" s="40"/>
      <c r="V88" s="39"/>
      <c r="W88" s="39"/>
      <c r="X88" s="44"/>
      <c r="Y88" s="44"/>
      <c r="AB88" s="140"/>
      <c r="AE88" s="165">
        <f t="shared" si="19"/>
        <v>0</v>
      </c>
      <c r="AF88" s="165">
        <f t="shared" si="20"/>
        <v>0</v>
      </c>
    </row>
    <row r="89" spans="1:32" ht="12.75">
      <c r="A89" s="152"/>
      <c r="B89" s="198"/>
      <c r="C89" s="197" t="s">
        <v>80</v>
      </c>
      <c r="D89" s="89"/>
      <c r="E89" s="200"/>
      <c r="F89" s="55"/>
      <c r="G89" s="55"/>
      <c r="H89" s="30"/>
      <c r="I89" s="30"/>
      <c r="J89" s="55"/>
      <c r="K89" s="55"/>
      <c r="L89" s="40"/>
      <c r="M89" s="40"/>
      <c r="N89" s="55"/>
      <c r="O89" s="55"/>
      <c r="P89" s="40"/>
      <c r="Q89" s="40"/>
      <c r="R89" s="55"/>
      <c r="S89" s="55"/>
      <c r="T89" s="40"/>
      <c r="U89" s="40"/>
      <c r="V89" s="39"/>
      <c r="W89" s="39"/>
      <c r="X89" s="44"/>
      <c r="Y89" s="44"/>
      <c r="AB89" s="140"/>
      <c r="AE89" s="165">
        <f t="shared" si="19"/>
        <v>0</v>
      </c>
      <c r="AF89" s="165">
        <f t="shared" si="20"/>
        <v>0</v>
      </c>
    </row>
    <row r="90" spans="1:32" ht="12.75">
      <c r="A90" s="131">
        <v>34</v>
      </c>
      <c r="B90" s="201" t="s">
        <v>142</v>
      </c>
      <c r="C90" s="35" t="s">
        <v>177</v>
      </c>
      <c r="D90" s="84" t="s">
        <v>11</v>
      </c>
      <c r="E90" s="200"/>
      <c r="F90" s="55">
        <v>100</v>
      </c>
      <c r="G90" s="55">
        <v>400</v>
      </c>
      <c r="H90" s="30">
        <f>+$E90*F90</f>
        <v>0</v>
      </c>
      <c r="I90" s="30">
        <f>+$E90*G90</f>
        <v>0</v>
      </c>
      <c r="J90" s="55">
        <v>100</v>
      </c>
      <c r="K90" s="55">
        <v>400</v>
      </c>
      <c r="L90" s="40">
        <f>+$E90*J90</f>
        <v>0</v>
      </c>
      <c r="M90" s="40">
        <f>+$E90*K90</f>
        <v>0</v>
      </c>
      <c r="N90" s="55">
        <v>100</v>
      </c>
      <c r="O90" s="55">
        <v>400</v>
      </c>
      <c r="P90" s="40">
        <f>+$E90*N90</f>
        <v>0</v>
      </c>
      <c r="Q90" s="40">
        <f>+$E90*O90</f>
        <v>0</v>
      </c>
      <c r="R90" s="55">
        <v>100</v>
      </c>
      <c r="S90" s="55">
        <v>400</v>
      </c>
      <c r="T90" s="40">
        <f>+$E90*R90</f>
        <v>0</v>
      </c>
      <c r="U90" s="40">
        <f>+$E90*S90</f>
        <v>0</v>
      </c>
      <c r="V90" s="39">
        <f>+F90+J90+N90+R90</f>
        <v>400</v>
      </c>
      <c r="W90" s="39">
        <f>+G90+K90+O90+S90</f>
        <v>1600</v>
      </c>
      <c r="X90" s="44">
        <f>+H90+L90+P90+T90</f>
        <v>0</v>
      </c>
      <c r="Y90" s="44">
        <f>+I90+M90+Q90+U90</f>
        <v>0</v>
      </c>
      <c r="AA90" s="141"/>
      <c r="AB90" s="140">
        <v>12.5</v>
      </c>
      <c r="AC90" s="165">
        <v>850</v>
      </c>
      <c r="AE90" s="165">
        <f t="shared" si="19"/>
        <v>62.5</v>
      </c>
      <c r="AF90" s="165">
        <f t="shared" si="20"/>
        <v>382.5</v>
      </c>
    </row>
    <row r="91" spans="1:32" ht="12.75">
      <c r="A91" s="152"/>
      <c r="B91" s="198"/>
      <c r="C91" s="194" t="s">
        <v>184</v>
      </c>
      <c r="D91" s="89"/>
      <c r="E91" s="200"/>
      <c r="F91" s="55"/>
      <c r="G91" s="55"/>
      <c r="H91" s="30"/>
      <c r="I91" s="30"/>
      <c r="J91" s="55"/>
      <c r="K91" s="55"/>
      <c r="L91" s="40"/>
      <c r="M91" s="40"/>
      <c r="N91" s="55"/>
      <c r="O91" s="55"/>
      <c r="P91" s="40"/>
      <c r="Q91" s="40"/>
      <c r="R91" s="55"/>
      <c r="S91" s="55"/>
      <c r="T91" s="40"/>
      <c r="U91" s="40"/>
      <c r="V91" s="39"/>
      <c r="W91" s="39"/>
      <c r="X91" s="44"/>
      <c r="Y91" s="44"/>
      <c r="AB91" s="140"/>
      <c r="AE91" s="165">
        <f t="shared" si="19"/>
        <v>0</v>
      </c>
      <c r="AF91" s="165">
        <f t="shared" si="20"/>
        <v>0</v>
      </c>
    </row>
    <row r="92" spans="1:32" ht="12.75">
      <c r="A92" s="152"/>
      <c r="B92" s="198"/>
      <c r="C92" s="195" t="s">
        <v>132</v>
      </c>
      <c r="D92" s="89"/>
      <c r="E92" s="200"/>
      <c r="F92" s="55"/>
      <c r="G92" s="55"/>
      <c r="H92" s="30"/>
      <c r="I92" s="30"/>
      <c r="J92" s="55"/>
      <c r="K92" s="55"/>
      <c r="L92" s="40"/>
      <c r="M92" s="40"/>
      <c r="N92" s="55"/>
      <c r="O92" s="55"/>
      <c r="P92" s="40"/>
      <c r="Q92" s="40"/>
      <c r="R92" s="55"/>
      <c r="S92" s="55"/>
      <c r="T92" s="40"/>
      <c r="U92" s="40"/>
      <c r="V92" s="39"/>
      <c r="W92" s="39"/>
      <c r="X92" s="44"/>
      <c r="Y92" s="44"/>
      <c r="AB92" s="140"/>
      <c r="AE92" s="165">
        <f t="shared" si="19"/>
        <v>0</v>
      </c>
      <c r="AF92" s="165">
        <f t="shared" si="20"/>
        <v>0</v>
      </c>
    </row>
    <row r="93" spans="1:32" ht="12.75">
      <c r="A93" s="142"/>
      <c r="B93" s="202"/>
      <c r="C93" s="35" t="s">
        <v>166</v>
      </c>
      <c r="D93" s="176"/>
      <c r="E93" s="200"/>
      <c r="F93" s="55"/>
      <c r="G93" s="55"/>
      <c r="H93" s="30"/>
      <c r="I93" s="30"/>
      <c r="J93" s="55"/>
      <c r="K93" s="55"/>
      <c r="L93" s="40"/>
      <c r="M93" s="40"/>
      <c r="N93" s="55"/>
      <c r="O93" s="55"/>
      <c r="P93" s="40"/>
      <c r="Q93" s="40"/>
      <c r="R93" s="55"/>
      <c r="S93" s="55"/>
      <c r="T93" s="40"/>
      <c r="U93" s="40"/>
      <c r="V93" s="39"/>
      <c r="W93" s="39"/>
      <c r="X93" s="44"/>
      <c r="Y93" s="44"/>
      <c r="AB93" s="140"/>
      <c r="AE93" s="165">
        <f t="shared" si="19"/>
        <v>0</v>
      </c>
      <c r="AF93" s="165">
        <f t="shared" si="20"/>
        <v>0</v>
      </c>
    </row>
    <row r="94" spans="1:32" ht="12.75">
      <c r="A94" s="152"/>
      <c r="B94" s="198"/>
      <c r="C94" s="195" t="s">
        <v>81</v>
      </c>
      <c r="D94" s="89"/>
      <c r="E94" s="200"/>
      <c r="F94" s="55"/>
      <c r="G94" s="55"/>
      <c r="H94" s="30"/>
      <c r="I94" s="30"/>
      <c r="J94" s="55"/>
      <c r="K94" s="55"/>
      <c r="L94" s="40"/>
      <c r="M94" s="40"/>
      <c r="N94" s="55"/>
      <c r="O94" s="55"/>
      <c r="P94" s="40"/>
      <c r="Q94" s="40"/>
      <c r="R94" s="55"/>
      <c r="S94" s="55"/>
      <c r="T94" s="40"/>
      <c r="U94" s="40"/>
      <c r="V94" s="39"/>
      <c r="W94" s="39"/>
      <c r="X94" s="44"/>
      <c r="Y94" s="44"/>
      <c r="AB94" s="140"/>
      <c r="AE94" s="165">
        <f t="shared" si="19"/>
        <v>0</v>
      </c>
      <c r="AF94" s="165">
        <f t="shared" si="20"/>
        <v>0</v>
      </c>
    </row>
    <row r="95" spans="1:32" ht="12.75">
      <c r="A95" s="152"/>
      <c r="B95" s="198"/>
      <c r="C95" s="195" t="s">
        <v>83</v>
      </c>
      <c r="D95" s="89"/>
      <c r="E95" s="200"/>
      <c r="F95" s="55"/>
      <c r="G95" s="55"/>
      <c r="H95" s="30"/>
      <c r="I95" s="30"/>
      <c r="J95" s="55"/>
      <c r="K95" s="55"/>
      <c r="L95" s="40"/>
      <c r="M95" s="40"/>
      <c r="N95" s="55"/>
      <c r="O95" s="55"/>
      <c r="P95" s="40"/>
      <c r="Q95" s="40"/>
      <c r="R95" s="55"/>
      <c r="S95" s="55"/>
      <c r="T95" s="40"/>
      <c r="U95" s="40"/>
      <c r="V95" s="39"/>
      <c r="W95" s="39"/>
      <c r="X95" s="44"/>
      <c r="Y95" s="44"/>
      <c r="AB95" s="140"/>
      <c r="AE95" s="165">
        <f t="shared" si="19"/>
        <v>0</v>
      </c>
      <c r="AF95" s="165">
        <f t="shared" si="20"/>
        <v>0</v>
      </c>
    </row>
    <row r="96" spans="1:32" ht="12.75">
      <c r="A96" s="152"/>
      <c r="B96" s="198"/>
      <c r="C96" s="216" t="s">
        <v>135</v>
      </c>
      <c r="D96" s="89"/>
      <c r="E96" s="200"/>
      <c r="F96" s="55"/>
      <c r="G96" s="55"/>
      <c r="H96" s="30"/>
      <c r="I96" s="30"/>
      <c r="J96" s="55"/>
      <c r="K96" s="55"/>
      <c r="L96" s="40"/>
      <c r="M96" s="40"/>
      <c r="N96" s="55"/>
      <c r="O96" s="55"/>
      <c r="P96" s="40"/>
      <c r="Q96" s="40"/>
      <c r="R96" s="55"/>
      <c r="S96" s="55"/>
      <c r="T96" s="40"/>
      <c r="U96" s="40"/>
      <c r="V96" s="39"/>
      <c r="W96" s="39"/>
      <c r="X96" s="44"/>
      <c r="Y96" s="44"/>
      <c r="AB96" s="140"/>
      <c r="AE96" s="165">
        <f t="shared" si="19"/>
        <v>0</v>
      </c>
      <c r="AF96" s="165">
        <f t="shared" si="20"/>
        <v>0</v>
      </c>
    </row>
    <row r="97" spans="1:32" ht="12.75">
      <c r="A97" s="152"/>
      <c r="B97" s="198"/>
      <c r="C97" s="197" t="s">
        <v>179</v>
      </c>
      <c r="D97" s="89"/>
      <c r="E97" s="200"/>
      <c r="F97" s="55"/>
      <c r="G97" s="55"/>
      <c r="H97" s="30"/>
      <c r="I97" s="30"/>
      <c r="J97" s="55"/>
      <c r="K97" s="55"/>
      <c r="L97" s="40"/>
      <c r="M97" s="40"/>
      <c r="N97" s="55"/>
      <c r="O97" s="55"/>
      <c r="P97" s="40"/>
      <c r="Q97" s="40"/>
      <c r="R97" s="55"/>
      <c r="S97" s="55"/>
      <c r="T97" s="40"/>
      <c r="U97" s="40"/>
      <c r="V97" s="39"/>
      <c r="W97" s="39"/>
      <c r="X97" s="44"/>
      <c r="Y97" s="44"/>
      <c r="AB97" s="140"/>
      <c r="AE97" s="165">
        <f t="shared" si="19"/>
        <v>0</v>
      </c>
      <c r="AF97" s="165">
        <f t="shared" si="20"/>
        <v>0</v>
      </c>
    </row>
    <row r="98" spans="1:32" ht="12.75">
      <c r="A98" s="152"/>
      <c r="B98" s="198"/>
      <c r="C98" s="197" t="s">
        <v>80</v>
      </c>
      <c r="D98" s="89"/>
      <c r="E98" s="200"/>
      <c r="F98" s="55"/>
      <c r="G98" s="55"/>
      <c r="H98" s="30"/>
      <c r="I98" s="30"/>
      <c r="J98" s="55"/>
      <c r="K98" s="55"/>
      <c r="L98" s="40"/>
      <c r="M98" s="40"/>
      <c r="N98" s="55"/>
      <c r="O98" s="55"/>
      <c r="P98" s="40"/>
      <c r="Q98" s="40"/>
      <c r="R98" s="55"/>
      <c r="S98" s="55"/>
      <c r="T98" s="40"/>
      <c r="U98" s="40"/>
      <c r="V98" s="39"/>
      <c r="W98" s="39"/>
      <c r="X98" s="44"/>
      <c r="Y98" s="44"/>
      <c r="AB98" s="140"/>
      <c r="AE98" s="165">
        <f t="shared" si="19"/>
        <v>0</v>
      </c>
      <c r="AF98" s="165">
        <f t="shared" si="20"/>
        <v>0</v>
      </c>
    </row>
    <row r="99" spans="1:32" ht="12.75">
      <c r="A99" s="29">
        <v>35</v>
      </c>
      <c r="B99" s="35" t="s">
        <v>149</v>
      </c>
      <c r="C99" s="35" t="s">
        <v>69</v>
      </c>
      <c r="D99" s="36" t="s">
        <v>11</v>
      </c>
      <c r="E99" s="73"/>
      <c r="F99" s="55">
        <v>250</v>
      </c>
      <c r="G99" s="55">
        <v>1125</v>
      </c>
      <c r="H99" s="30">
        <f>+$E99*F99</f>
        <v>0</v>
      </c>
      <c r="I99" s="30">
        <f>+$E99*G99</f>
        <v>0</v>
      </c>
      <c r="J99" s="55">
        <v>250</v>
      </c>
      <c r="K99" s="55">
        <v>1125</v>
      </c>
      <c r="L99" s="40">
        <f>+$E99*J99</f>
        <v>0</v>
      </c>
      <c r="M99" s="40">
        <f>+$E99*K99</f>
        <v>0</v>
      </c>
      <c r="N99" s="55">
        <v>250</v>
      </c>
      <c r="O99" s="55">
        <v>1125</v>
      </c>
      <c r="P99" s="40">
        <f>+$E99*N99</f>
        <v>0</v>
      </c>
      <c r="Q99" s="40">
        <f>+$E99*O99</f>
        <v>0</v>
      </c>
      <c r="R99" s="55">
        <v>250</v>
      </c>
      <c r="S99" s="55">
        <v>1125</v>
      </c>
      <c r="T99" s="40">
        <f>+$E99*R99</f>
        <v>0</v>
      </c>
      <c r="U99" s="40">
        <f>+$E99*S99</f>
        <v>0</v>
      </c>
      <c r="V99" s="39">
        <f aca="true" t="shared" si="21" ref="V99:Y105">+F99+J99+N99+R99</f>
        <v>1000</v>
      </c>
      <c r="W99" s="39">
        <f t="shared" si="21"/>
        <v>4500</v>
      </c>
      <c r="X99" s="44">
        <f t="shared" si="21"/>
        <v>0</v>
      </c>
      <c r="Y99" s="44">
        <f t="shared" si="21"/>
        <v>0</v>
      </c>
      <c r="AA99" s="141"/>
      <c r="AB99" s="140">
        <v>50</v>
      </c>
      <c r="AC99" s="165">
        <v>2500</v>
      </c>
      <c r="AE99" s="165">
        <f t="shared" si="19"/>
        <v>250</v>
      </c>
      <c r="AF99" s="165">
        <f t="shared" si="20"/>
        <v>1125</v>
      </c>
    </row>
    <row r="100" spans="1:32" ht="25.5">
      <c r="A100" s="29">
        <v>36</v>
      </c>
      <c r="B100" s="35" t="s">
        <v>150</v>
      </c>
      <c r="C100" s="35" t="s">
        <v>2</v>
      </c>
      <c r="D100" s="36" t="s">
        <v>11</v>
      </c>
      <c r="E100" s="73"/>
      <c r="F100" s="55">
        <v>25</v>
      </c>
      <c r="G100" s="55">
        <v>225</v>
      </c>
      <c r="H100" s="30">
        <f>+$E100*F100</f>
        <v>0</v>
      </c>
      <c r="I100" s="30">
        <f>+$E100*G100</f>
        <v>0</v>
      </c>
      <c r="J100" s="55">
        <v>25</v>
      </c>
      <c r="K100" s="55">
        <v>225</v>
      </c>
      <c r="L100" s="40">
        <f>+$E100*J100</f>
        <v>0</v>
      </c>
      <c r="M100" s="40">
        <f>+$E100*K100</f>
        <v>0</v>
      </c>
      <c r="N100" s="55">
        <v>25</v>
      </c>
      <c r="O100" s="55">
        <v>225</v>
      </c>
      <c r="P100" s="40">
        <f>+$E100*N100</f>
        <v>0</v>
      </c>
      <c r="Q100" s="40">
        <f>+$E100*O100</f>
        <v>0</v>
      </c>
      <c r="R100" s="55">
        <v>25</v>
      </c>
      <c r="S100" s="55">
        <v>225</v>
      </c>
      <c r="T100" s="40">
        <f>+$E100*R100</f>
        <v>0</v>
      </c>
      <c r="U100" s="40">
        <f>+$E100*S100</f>
        <v>0</v>
      </c>
      <c r="V100" s="39">
        <f t="shared" si="21"/>
        <v>100</v>
      </c>
      <c r="W100" s="39">
        <f t="shared" si="21"/>
        <v>900</v>
      </c>
      <c r="X100" s="44">
        <f t="shared" si="21"/>
        <v>0</v>
      </c>
      <c r="Y100" s="44">
        <f t="shared" si="21"/>
        <v>0</v>
      </c>
      <c r="AA100" s="141"/>
      <c r="AB100" s="140">
        <v>5</v>
      </c>
      <c r="AC100" s="165">
        <v>500</v>
      </c>
      <c r="AE100" s="165">
        <f t="shared" si="19"/>
        <v>25</v>
      </c>
      <c r="AF100" s="165">
        <f t="shared" si="20"/>
        <v>225</v>
      </c>
    </row>
    <row r="101" spans="1:32" ht="12.75">
      <c r="A101" s="152"/>
      <c r="B101" s="87" t="s">
        <v>21</v>
      </c>
      <c r="C101" s="7" t="s">
        <v>3</v>
      </c>
      <c r="D101" s="101"/>
      <c r="E101" s="73"/>
      <c r="F101" s="55"/>
      <c r="G101" s="55"/>
      <c r="H101" s="30">
        <f>+H102</f>
        <v>0</v>
      </c>
      <c r="I101" s="30">
        <f>+I102</f>
        <v>0</v>
      </c>
      <c r="J101" s="55"/>
      <c r="K101" s="55"/>
      <c r="L101" s="73">
        <f>+L102</f>
        <v>0</v>
      </c>
      <c r="M101" s="73">
        <f>+M102</f>
        <v>0</v>
      </c>
      <c r="N101" s="55"/>
      <c r="O101" s="55"/>
      <c r="P101" s="73">
        <f>+P102</f>
        <v>0</v>
      </c>
      <c r="Q101" s="73">
        <f>+Q102</f>
        <v>0</v>
      </c>
      <c r="R101" s="55"/>
      <c r="S101" s="55"/>
      <c r="T101" s="73">
        <f>+T102</f>
        <v>0</v>
      </c>
      <c r="U101" s="73">
        <f>+U102</f>
        <v>0</v>
      </c>
      <c r="V101" s="39"/>
      <c r="W101" s="39"/>
      <c r="X101" s="44">
        <f t="shared" si="21"/>
        <v>0</v>
      </c>
      <c r="Y101" s="44">
        <f t="shared" si="21"/>
        <v>0</v>
      </c>
      <c r="AB101" s="140"/>
      <c r="AE101" s="165">
        <f t="shared" si="19"/>
        <v>0</v>
      </c>
      <c r="AF101" s="165">
        <f t="shared" si="20"/>
        <v>0</v>
      </c>
    </row>
    <row r="102" spans="1:32" ht="26.25" thickBot="1">
      <c r="A102" s="29">
        <v>37</v>
      </c>
      <c r="B102" s="35" t="s">
        <v>54</v>
      </c>
      <c r="C102" s="35" t="s">
        <v>58</v>
      </c>
      <c r="D102" s="36" t="s">
        <v>17</v>
      </c>
      <c r="E102" s="73"/>
      <c r="F102" s="55">
        <v>25</v>
      </c>
      <c r="G102" s="55">
        <v>225</v>
      </c>
      <c r="H102" s="30">
        <f>+$E102*F102</f>
        <v>0</v>
      </c>
      <c r="I102" s="30">
        <f>+$E102*G102</f>
        <v>0</v>
      </c>
      <c r="J102" s="55">
        <v>25</v>
      </c>
      <c r="K102" s="55">
        <v>225</v>
      </c>
      <c r="L102" s="73">
        <f>+$E102*J102</f>
        <v>0</v>
      </c>
      <c r="M102" s="73">
        <f>+$E102*K102</f>
        <v>0</v>
      </c>
      <c r="N102" s="55">
        <v>25</v>
      </c>
      <c r="O102" s="55">
        <v>225</v>
      </c>
      <c r="P102" s="73">
        <f>+$E102*N102</f>
        <v>0</v>
      </c>
      <c r="Q102" s="73">
        <f>+$E102*O102</f>
        <v>0</v>
      </c>
      <c r="R102" s="55">
        <v>25</v>
      </c>
      <c r="S102" s="55">
        <v>225</v>
      </c>
      <c r="T102" s="73">
        <f>+$E102*R102</f>
        <v>0</v>
      </c>
      <c r="U102" s="73">
        <f>+$E102*S102</f>
        <v>0</v>
      </c>
      <c r="V102" s="39">
        <f>+F102+J102+N102+R102</f>
        <v>100</v>
      </c>
      <c r="W102" s="39">
        <f>+G102+K102+O102+S102</f>
        <v>900</v>
      </c>
      <c r="X102" s="44">
        <f t="shared" si="21"/>
        <v>0</v>
      </c>
      <c r="Y102" s="44">
        <f t="shared" si="21"/>
        <v>0</v>
      </c>
      <c r="AA102" s="141"/>
      <c r="AB102" s="140">
        <v>5</v>
      </c>
      <c r="AC102" s="165">
        <v>500</v>
      </c>
      <c r="AE102" s="165">
        <f t="shared" si="19"/>
        <v>25</v>
      </c>
      <c r="AF102" s="165">
        <f t="shared" si="20"/>
        <v>225</v>
      </c>
    </row>
    <row r="103" spans="1:28" ht="33" customHeight="1">
      <c r="A103" s="153"/>
      <c r="B103" s="271" t="s">
        <v>77</v>
      </c>
      <c r="C103" s="272"/>
      <c r="D103" s="154"/>
      <c r="E103" s="156"/>
      <c r="F103" s="156"/>
      <c r="G103" s="156"/>
      <c r="H103" s="110">
        <f>+H14+H26+H35+H38+H44+H47+H101</f>
        <v>0</v>
      </c>
      <c r="I103" s="110">
        <f>+I14+I26+I35+I38+I44+I47+I101</f>
        <v>0</v>
      </c>
      <c r="J103" s="110"/>
      <c r="K103" s="110"/>
      <c r="L103" s="155">
        <f>+L14+L26+L35+L38+L44+L47+L101</f>
        <v>0</v>
      </c>
      <c r="M103" s="155">
        <f>+M14+M26+M35+M38+M44+M47+M101</f>
        <v>0</v>
      </c>
      <c r="N103" s="110"/>
      <c r="O103" s="110"/>
      <c r="P103" s="155">
        <f>+P14+P26+P35+P38+P44+P47+P101</f>
        <v>0</v>
      </c>
      <c r="Q103" s="155">
        <f>+Q14+Q26+Q35+Q38+Q44+Q47+Q101</f>
        <v>0</v>
      </c>
      <c r="R103" s="110"/>
      <c r="S103" s="110"/>
      <c r="T103" s="155">
        <f>+T14+T26+T35+T38+T44+T47+T101</f>
        <v>0</v>
      </c>
      <c r="U103" s="155">
        <f>+U14+U26+U35+U38+U44+U47+U101</f>
        <v>0</v>
      </c>
      <c r="V103" s="156"/>
      <c r="W103" s="156"/>
      <c r="X103" s="44">
        <f t="shared" si="21"/>
        <v>0</v>
      </c>
      <c r="Y103" s="44">
        <f t="shared" si="21"/>
        <v>0</v>
      </c>
      <c r="AB103" s="140"/>
    </row>
    <row r="104" spans="1:28" ht="15.75">
      <c r="A104" s="157"/>
      <c r="B104" s="273" t="s">
        <v>107</v>
      </c>
      <c r="C104" s="273"/>
      <c r="D104" s="158"/>
      <c r="E104" s="158"/>
      <c r="F104" s="158"/>
      <c r="G104" s="158"/>
      <c r="H104" s="110">
        <f>+H103*0.19</f>
        <v>0</v>
      </c>
      <c r="I104" s="110">
        <f>+I103*0.19</f>
        <v>0</v>
      </c>
      <c r="J104" s="160"/>
      <c r="K104" s="160"/>
      <c r="L104" s="155">
        <f>+L103*0.19</f>
        <v>0</v>
      </c>
      <c r="M104" s="155">
        <f>+M103*0.19</f>
        <v>0</v>
      </c>
      <c r="N104" s="160"/>
      <c r="O104" s="160"/>
      <c r="P104" s="155">
        <f>+P103*0.19</f>
        <v>0</v>
      </c>
      <c r="Q104" s="155">
        <f>+Q103*0.19</f>
        <v>0</v>
      </c>
      <c r="R104" s="160"/>
      <c r="S104" s="160"/>
      <c r="T104" s="155">
        <f>+T103*0.19</f>
        <v>0</v>
      </c>
      <c r="U104" s="155">
        <f>+U103*0.19</f>
        <v>0</v>
      </c>
      <c r="V104" s="158"/>
      <c r="W104" s="158"/>
      <c r="X104" s="44">
        <f t="shared" si="21"/>
        <v>0</v>
      </c>
      <c r="Y104" s="44">
        <f t="shared" si="21"/>
        <v>0</v>
      </c>
      <c r="AB104" s="140"/>
    </row>
    <row r="105" spans="1:28" ht="15.75">
      <c r="A105" s="157"/>
      <c r="B105" s="273" t="s">
        <v>108</v>
      </c>
      <c r="C105" s="273"/>
      <c r="D105" s="158"/>
      <c r="E105" s="158"/>
      <c r="F105" s="158"/>
      <c r="G105" s="158"/>
      <c r="H105" s="110">
        <f>+H103+H104</f>
        <v>0</v>
      </c>
      <c r="I105" s="110">
        <f>+I103+I104</f>
        <v>0</v>
      </c>
      <c r="J105" s="160"/>
      <c r="K105" s="160"/>
      <c r="L105" s="155">
        <f>+L103+L104</f>
        <v>0</v>
      </c>
      <c r="M105" s="155">
        <f>+M103+M104</f>
        <v>0</v>
      </c>
      <c r="N105" s="160"/>
      <c r="O105" s="160"/>
      <c r="P105" s="155">
        <f>+P103+P104</f>
        <v>0</v>
      </c>
      <c r="Q105" s="155">
        <f>+Q103+Q104</f>
        <v>0</v>
      </c>
      <c r="R105" s="160"/>
      <c r="S105" s="160"/>
      <c r="T105" s="155">
        <f>+T103+T104</f>
        <v>0</v>
      </c>
      <c r="U105" s="155">
        <f>+U103+U104</f>
        <v>0</v>
      </c>
      <c r="V105" s="158"/>
      <c r="W105" s="158"/>
      <c r="X105" s="44">
        <f t="shared" si="21"/>
        <v>0</v>
      </c>
      <c r="Y105" s="44">
        <f t="shared" si="21"/>
        <v>0</v>
      </c>
      <c r="AB105" s="140"/>
    </row>
    <row r="106" ht="12.75">
      <c r="AB106" s="140"/>
    </row>
    <row r="107" spans="1:25" ht="12.75">
      <c r="A107" s="162"/>
      <c r="B107" s="27"/>
      <c r="C107" s="128"/>
      <c r="D107" s="128"/>
      <c r="E107" s="128"/>
      <c r="F107" s="164"/>
      <c r="G107" s="164"/>
      <c r="H107" s="164"/>
      <c r="I107" s="164"/>
      <c r="J107" s="163"/>
      <c r="K107" s="163"/>
      <c r="L107" s="164"/>
      <c r="M107" s="164"/>
      <c r="N107" s="164"/>
      <c r="O107" s="163"/>
      <c r="P107" s="163"/>
      <c r="Q107" s="164"/>
      <c r="R107" s="163"/>
      <c r="S107" s="163"/>
      <c r="T107" s="164"/>
      <c r="U107" s="164"/>
      <c r="V107" s="164"/>
      <c r="W107" s="164"/>
      <c r="X107" s="164"/>
      <c r="Y107" s="164"/>
    </row>
    <row r="108" spans="3:17" ht="12.75">
      <c r="C108" s="162"/>
      <c r="D108" s="268"/>
      <c r="E108" s="268"/>
      <c r="F108" s="268"/>
      <c r="G108" s="268"/>
      <c r="H108" s="129"/>
      <c r="I108" s="128"/>
      <c r="J108" s="128"/>
      <c r="K108" s="163"/>
      <c r="L108" s="129"/>
      <c r="M108" s="164"/>
      <c r="N108" s="164"/>
      <c r="O108" s="164"/>
      <c r="P108" s="164"/>
      <c r="Q108" s="164"/>
    </row>
    <row r="109" spans="3:28" ht="12.75">
      <c r="C109" s="162"/>
      <c r="D109" s="268"/>
      <c r="E109" s="268"/>
      <c r="F109" s="268"/>
      <c r="G109" s="268"/>
      <c r="H109" s="129"/>
      <c r="I109" s="128"/>
      <c r="J109" s="128"/>
      <c r="K109" s="163"/>
      <c r="L109" s="129"/>
      <c r="M109" s="164"/>
      <c r="N109" s="164"/>
      <c r="O109" s="276"/>
      <c r="P109" s="276"/>
      <c r="Q109" s="164"/>
      <c r="AB109" s="165"/>
    </row>
    <row r="110" spans="13:29" ht="12.75">
      <c r="M110" s="164"/>
      <c r="N110" s="164"/>
      <c r="P110" s="174"/>
      <c r="Q110" s="164"/>
      <c r="X110" s="244"/>
      <c r="Y110" s="244"/>
      <c r="AB110" s="44">
        <v>914409.8</v>
      </c>
      <c r="AC110" s="44">
        <v>44988154</v>
      </c>
    </row>
    <row r="111" spans="24:29" ht="12.75">
      <c r="X111" s="244"/>
      <c r="Y111" s="244"/>
      <c r="AB111" s="44">
        <v>173737.86200000002</v>
      </c>
      <c r="AC111" s="44">
        <v>8547749.26</v>
      </c>
    </row>
    <row r="112" spans="24:29" ht="12.75">
      <c r="X112" s="244"/>
      <c r="Y112" s="244"/>
      <c r="AB112" s="44">
        <v>1088147.662</v>
      </c>
      <c r="AC112" s="44">
        <v>53535903.260000005</v>
      </c>
    </row>
    <row r="113" spans="24:28" ht="12.75">
      <c r="X113" s="245"/>
      <c r="Y113" s="245"/>
      <c r="AB113" s="165"/>
    </row>
    <row r="114" spans="24:28" ht="12.75">
      <c r="X114" s="245"/>
      <c r="Y114" s="245"/>
      <c r="AB114" s="165"/>
    </row>
    <row r="115" spans="24:29" ht="12.75">
      <c r="X115" s="246"/>
      <c r="Y115" s="246"/>
      <c r="AB115" s="241">
        <f>+AB103/AB110</f>
        <v>0</v>
      </c>
      <c r="AC115" s="241">
        <f>+AC103/AC110</f>
        <v>0</v>
      </c>
    </row>
    <row r="116" spans="24:28" ht="12.75">
      <c r="X116" s="245"/>
      <c r="Y116" s="245"/>
      <c r="AB116" s="165"/>
    </row>
  </sheetData>
  <sheetProtection/>
  <mergeCells count="27">
    <mergeCell ref="O109:P109"/>
    <mergeCell ref="D108:G108"/>
    <mergeCell ref="D109:G109"/>
    <mergeCell ref="A6:Y6"/>
    <mergeCell ref="B104:C104"/>
    <mergeCell ref="R9:S9"/>
    <mergeCell ref="T9:U9"/>
    <mergeCell ref="A8:A10"/>
    <mergeCell ref="F8:I8"/>
    <mergeCell ref="B103:C103"/>
    <mergeCell ref="B105:C105"/>
    <mergeCell ref="N8:Q8"/>
    <mergeCell ref="N9:O9"/>
    <mergeCell ref="P9:Q9"/>
    <mergeCell ref="D8:D10"/>
    <mergeCell ref="J8:M8"/>
    <mergeCell ref="J9:K9"/>
    <mergeCell ref="L9:M9"/>
    <mergeCell ref="X9:Y9"/>
    <mergeCell ref="B8:B10"/>
    <mergeCell ref="C8:C10"/>
    <mergeCell ref="F9:G9"/>
    <mergeCell ref="H9:I9"/>
    <mergeCell ref="E8:E10"/>
    <mergeCell ref="V8:Y8"/>
    <mergeCell ref="V9:W9"/>
    <mergeCell ref="R8:U8"/>
  </mergeCells>
  <printOptions horizontalCentered="1"/>
  <pageMargins left="0" right="0" top="0" bottom="0" header="0.31496062992125984" footer="0.31496062992125984"/>
  <pageSetup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E114"/>
  <sheetViews>
    <sheetView zoomScalePageLayoutView="0" workbookViewId="0" topLeftCell="A94">
      <selection activeCell="C114" sqref="C114"/>
    </sheetView>
  </sheetViews>
  <sheetFormatPr defaultColWidth="9.140625" defaultRowHeight="12.75"/>
  <cols>
    <col min="1" max="1" width="9.140625" style="165" customWidth="1"/>
    <col min="2" max="2" width="12.57421875" style="165" customWidth="1"/>
    <col min="3" max="3" width="75.28125" style="165" customWidth="1"/>
    <col min="4" max="7" width="9.140625" style="165" customWidth="1"/>
    <col min="8" max="8" width="13.421875" style="165" customWidth="1"/>
    <col min="9" max="9" width="10.140625" style="165" bestFit="1" customWidth="1"/>
    <col min="10" max="11" width="9.140625" style="165" customWidth="1"/>
    <col min="12" max="12" width="12.28125" style="165" bestFit="1" customWidth="1"/>
    <col min="13" max="13" width="10.140625" style="165" bestFit="1" customWidth="1"/>
    <col min="14" max="15" width="9.140625" style="165" customWidth="1"/>
    <col min="16" max="16" width="11.28125" style="165" bestFit="1" customWidth="1"/>
    <col min="17" max="17" width="10.140625" style="165" bestFit="1" customWidth="1"/>
    <col min="18" max="19" width="9.140625" style="165" customWidth="1"/>
    <col min="20" max="20" width="12.7109375" style="165" customWidth="1"/>
    <col min="21" max="21" width="10.140625" style="165" bestFit="1" customWidth="1"/>
    <col min="22" max="23" width="9.140625" style="165" customWidth="1"/>
    <col min="24" max="24" width="12.8515625" style="128" bestFit="1" customWidth="1"/>
    <col min="25" max="25" width="14.28125" style="128" customWidth="1"/>
    <col min="26" max="26" width="12.7109375" style="165" bestFit="1" customWidth="1"/>
    <col min="27" max="27" width="0" style="17" hidden="1" customWidth="1"/>
    <col min="28" max="28" width="11.7109375" style="17" hidden="1" customWidth="1"/>
    <col min="29" max="29" width="13.8515625" style="165" hidden="1" customWidth="1"/>
    <col min="30" max="31" width="0" style="165" hidden="1" customWidth="1"/>
    <col min="32" max="16384" width="9.140625" style="165" customWidth="1"/>
  </cols>
  <sheetData>
    <row r="1" spans="1:28" ht="15.75">
      <c r="A1" s="121" t="s">
        <v>111</v>
      </c>
      <c r="B1" s="23"/>
      <c r="C1" s="122"/>
      <c r="D1" s="122"/>
      <c r="E1" s="122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AA1" s="122"/>
      <c r="AB1" s="122"/>
    </row>
    <row r="2" spans="1:28" ht="15.75">
      <c r="A2" s="121" t="s">
        <v>252</v>
      </c>
      <c r="B2" s="23"/>
      <c r="C2" s="122"/>
      <c r="D2" s="122"/>
      <c r="E2" s="122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AA2" s="122"/>
      <c r="AB2" s="122"/>
    </row>
    <row r="3" spans="1:28" ht="15.75">
      <c r="A3" s="121"/>
      <c r="B3" s="23"/>
      <c r="C3" s="122"/>
      <c r="D3" s="122"/>
      <c r="E3" s="125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66" t="s">
        <v>78</v>
      </c>
      <c r="Y3" s="124"/>
      <c r="AA3" s="122"/>
      <c r="AB3" s="122"/>
    </row>
    <row r="4" spans="1:5" ht="15">
      <c r="A4" s="127"/>
      <c r="D4" s="125"/>
      <c r="E4" s="125"/>
    </row>
    <row r="6" spans="1:25" ht="18">
      <c r="A6" s="259" t="s">
        <v>242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</row>
    <row r="8" spans="1:25" ht="12.75">
      <c r="A8" s="260" t="s">
        <v>0</v>
      </c>
      <c r="B8" s="260" t="s">
        <v>4</v>
      </c>
      <c r="C8" s="260" t="s">
        <v>22</v>
      </c>
      <c r="D8" s="262" t="s">
        <v>5</v>
      </c>
      <c r="E8" s="260" t="s">
        <v>94</v>
      </c>
      <c r="F8" s="260" t="s">
        <v>243</v>
      </c>
      <c r="G8" s="260"/>
      <c r="H8" s="260"/>
      <c r="I8" s="260"/>
      <c r="J8" s="260" t="s">
        <v>244</v>
      </c>
      <c r="K8" s="260"/>
      <c r="L8" s="260"/>
      <c r="M8" s="260"/>
      <c r="N8" s="260" t="s">
        <v>245</v>
      </c>
      <c r="O8" s="260"/>
      <c r="P8" s="260"/>
      <c r="Q8" s="260"/>
      <c r="R8" s="260" t="s">
        <v>248</v>
      </c>
      <c r="S8" s="260"/>
      <c r="T8" s="260"/>
      <c r="U8" s="260"/>
      <c r="V8" s="260" t="s">
        <v>249</v>
      </c>
      <c r="W8" s="260"/>
      <c r="X8" s="260"/>
      <c r="Y8" s="260"/>
    </row>
    <row r="9" spans="1:25" ht="12.75">
      <c r="A9" s="260"/>
      <c r="B9" s="260"/>
      <c r="C9" s="260"/>
      <c r="D9" s="263"/>
      <c r="E9" s="260"/>
      <c r="F9" s="265" t="s">
        <v>91</v>
      </c>
      <c r="G9" s="265"/>
      <c r="H9" s="260" t="s">
        <v>109</v>
      </c>
      <c r="I9" s="260"/>
      <c r="J9" s="265" t="s">
        <v>91</v>
      </c>
      <c r="K9" s="265"/>
      <c r="L9" s="260" t="s">
        <v>109</v>
      </c>
      <c r="M9" s="260"/>
      <c r="N9" s="265" t="s">
        <v>91</v>
      </c>
      <c r="O9" s="265"/>
      <c r="P9" s="260" t="s">
        <v>109</v>
      </c>
      <c r="Q9" s="260"/>
      <c r="R9" s="265" t="s">
        <v>91</v>
      </c>
      <c r="S9" s="265"/>
      <c r="T9" s="260" t="s">
        <v>110</v>
      </c>
      <c r="U9" s="260"/>
      <c r="V9" s="265" t="s">
        <v>91</v>
      </c>
      <c r="W9" s="265"/>
      <c r="X9" s="260" t="s">
        <v>110</v>
      </c>
      <c r="Y9" s="260"/>
    </row>
    <row r="10" spans="1:25" ht="12.75">
      <c r="A10" s="260"/>
      <c r="B10" s="260"/>
      <c r="C10" s="260"/>
      <c r="D10" s="264"/>
      <c r="E10" s="260"/>
      <c r="F10" s="14" t="s">
        <v>92</v>
      </c>
      <c r="G10" s="14" t="s">
        <v>93</v>
      </c>
      <c r="H10" s="14" t="s">
        <v>92</v>
      </c>
      <c r="I10" s="14" t="s">
        <v>93</v>
      </c>
      <c r="J10" s="14" t="s">
        <v>92</v>
      </c>
      <c r="K10" s="14" t="s">
        <v>93</v>
      </c>
      <c r="L10" s="14" t="s">
        <v>92</v>
      </c>
      <c r="M10" s="14" t="s">
        <v>93</v>
      </c>
      <c r="N10" s="14" t="s">
        <v>92</v>
      </c>
      <c r="O10" s="14" t="s">
        <v>93</v>
      </c>
      <c r="P10" s="14" t="s">
        <v>92</v>
      </c>
      <c r="Q10" s="14" t="s">
        <v>93</v>
      </c>
      <c r="R10" s="14" t="s">
        <v>92</v>
      </c>
      <c r="S10" s="14" t="s">
        <v>93</v>
      </c>
      <c r="T10" s="14" t="s">
        <v>92</v>
      </c>
      <c r="U10" s="14" t="s">
        <v>93</v>
      </c>
      <c r="V10" s="14" t="s">
        <v>92</v>
      </c>
      <c r="W10" s="14" t="s">
        <v>93</v>
      </c>
      <c r="X10" s="14" t="s">
        <v>92</v>
      </c>
      <c r="Y10" s="14" t="s">
        <v>93</v>
      </c>
    </row>
    <row r="11" spans="1:28" ht="22.5">
      <c r="A11" s="18">
        <v>0</v>
      </c>
      <c r="B11" s="19">
        <v>1</v>
      </c>
      <c r="C11" s="19">
        <v>2</v>
      </c>
      <c r="D11" s="19">
        <v>3</v>
      </c>
      <c r="E11" s="19">
        <v>4</v>
      </c>
      <c r="F11" s="14">
        <v>5</v>
      </c>
      <c r="G11" s="14">
        <v>6</v>
      </c>
      <c r="H11" s="14" t="s">
        <v>95</v>
      </c>
      <c r="I11" s="14" t="s">
        <v>96</v>
      </c>
      <c r="J11" s="14">
        <v>9</v>
      </c>
      <c r="K11" s="14">
        <v>10</v>
      </c>
      <c r="L11" s="14" t="s">
        <v>97</v>
      </c>
      <c r="M11" s="14" t="s">
        <v>98</v>
      </c>
      <c r="N11" s="14">
        <v>13</v>
      </c>
      <c r="O11" s="14">
        <v>14</v>
      </c>
      <c r="P11" s="14" t="s">
        <v>99</v>
      </c>
      <c r="Q11" s="14" t="s">
        <v>100</v>
      </c>
      <c r="R11" s="14">
        <v>17</v>
      </c>
      <c r="S11" s="14">
        <v>18</v>
      </c>
      <c r="T11" s="14" t="s">
        <v>101</v>
      </c>
      <c r="U11" s="14" t="s">
        <v>102</v>
      </c>
      <c r="V11" s="14" t="s">
        <v>103</v>
      </c>
      <c r="W11" s="14" t="s">
        <v>104</v>
      </c>
      <c r="X11" s="14" t="s">
        <v>105</v>
      </c>
      <c r="Y11" s="14" t="s">
        <v>106</v>
      </c>
      <c r="AA11" s="20"/>
      <c r="AB11" s="20"/>
    </row>
    <row r="12" spans="1:25" ht="12.75">
      <c r="A12" s="131"/>
      <c r="B12" s="7">
        <v>101</v>
      </c>
      <c r="C12" s="132" t="s">
        <v>6</v>
      </c>
      <c r="D12" s="132"/>
      <c r="E12" s="133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1:26" ht="12.75">
      <c r="A13" s="131"/>
      <c r="B13" s="8" t="s">
        <v>7</v>
      </c>
      <c r="C13" s="136" t="s">
        <v>8</v>
      </c>
      <c r="D13" s="136"/>
      <c r="E13" s="220"/>
      <c r="F13" s="138"/>
      <c r="G13" s="138"/>
      <c r="H13" s="30"/>
      <c r="I13" s="30"/>
      <c r="J13" s="137"/>
      <c r="K13" s="137"/>
      <c r="L13" s="30"/>
      <c r="M13" s="30"/>
      <c r="N13" s="137"/>
      <c r="O13" s="137"/>
      <c r="P13" s="30"/>
      <c r="Q13" s="30"/>
      <c r="R13" s="137"/>
      <c r="S13" s="137"/>
      <c r="T13" s="30"/>
      <c r="U13" s="30"/>
      <c r="V13" s="137"/>
      <c r="W13" s="137"/>
      <c r="X13" s="30"/>
      <c r="Y13" s="30"/>
      <c r="Z13" s="215"/>
    </row>
    <row r="14" spans="1:28" ht="12.75">
      <c r="A14" s="131"/>
      <c r="B14" s="7" t="s">
        <v>9</v>
      </c>
      <c r="C14" s="132" t="s">
        <v>10</v>
      </c>
      <c r="D14" s="132"/>
      <c r="E14" s="133"/>
      <c r="F14" s="135"/>
      <c r="G14" s="135"/>
      <c r="H14" s="110">
        <f>SUM(H15:H25)</f>
        <v>0</v>
      </c>
      <c r="I14" s="110">
        <f>SUM(I15:I25)</f>
        <v>0</v>
      </c>
      <c r="J14" s="134"/>
      <c r="K14" s="134"/>
      <c r="L14" s="110">
        <f>SUM(L15:L25)</f>
        <v>0</v>
      </c>
      <c r="M14" s="110">
        <f>SUM(M15:M25)</f>
        <v>0</v>
      </c>
      <c r="N14" s="134"/>
      <c r="O14" s="134"/>
      <c r="P14" s="110">
        <f>SUM(P15:P25)</f>
        <v>0</v>
      </c>
      <c r="Q14" s="110">
        <f>SUM(Q15:Q25)</f>
        <v>0</v>
      </c>
      <c r="R14" s="134"/>
      <c r="S14" s="134"/>
      <c r="T14" s="110">
        <f>SUM(T15:T25)</f>
        <v>0</v>
      </c>
      <c r="U14" s="110">
        <f>SUM(U15:U25)</f>
        <v>0</v>
      </c>
      <c r="V14" s="134"/>
      <c r="W14" s="134"/>
      <c r="X14" s="30">
        <f aca="true" t="shared" si="0" ref="X14:Y48">+H14+L14+P14+T14</f>
        <v>0</v>
      </c>
      <c r="Y14" s="30">
        <f t="shared" si="0"/>
        <v>0</v>
      </c>
      <c r="AA14" s="139"/>
      <c r="AB14" s="139"/>
    </row>
    <row r="15" spans="1:31" ht="25.5">
      <c r="A15" s="29">
        <v>1</v>
      </c>
      <c r="B15" s="35" t="s">
        <v>26</v>
      </c>
      <c r="C15" s="83" t="s">
        <v>218</v>
      </c>
      <c r="D15" s="36" t="s">
        <v>11</v>
      </c>
      <c r="E15" s="73"/>
      <c r="F15" s="39">
        <v>1250</v>
      </c>
      <c r="G15" s="39">
        <v>22500</v>
      </c>
      <c r="H15" s="30">
        <f aca="true" t="shared" si="1" ref="H15:I25">+$E15*F15</f>
        <v>0</v>
      </c>
      <c r="I15" s="30">
        <f t="shared" si="1"/>
        <v>0</v>
      </c>
      <c r="J15" s="39">
        <v>1250</v>
      </c>
      <c r="K15" s="39">
        <v>22500</v>
      </c>
      <c r="L15" s="40">
        <f aca="true" t="shared" si="2" ref="L15:M25">+$E15*J15</f>
        <v>0</v>
      </c>
      <c r="M15" s="40">
        <f t="shared" si="2"/>
        <v>0</v>
      </c>
      <c r="N15" s="39">
        <v>1250</v>
      </c>
      <c r="O15" s="39">
        <v>22500</v>
      </c>
      <c r="P15" s="40">
        <f aca="true" t="shared" si="3" ref="P15:Q25">+$E15*N15</f>
        <v>0</v>
      </c>
      <c r="Q15" s="40">
        <f t="shared" si="3"/>
        <v>0</v>
      </c>
      <c r="R15" s="39">
        <v>1250</v>
      </c>
      <c r="S15" s="39">
        <v>22500</v>
      </c>
      <c r="T15" s="40">
        <f aca="true" t="shared" si="4" ref="T15:U25">+$E15*R15</f>
        <v>0</v>
      </c>
      <c r="U15" s="40">
        <f t="shared" si="4"/>
        <v>0</v>
      </c>
      <c r="V15" s="39">
        <f aca="true" t="shared" si="5" ref="V15:W18">F15+J15+N15+R15</f>
        <v>5000</v>
      </c>
      <c r="W15" s="39">
        <f t="shared" si="5"/>
        <v>90000</v>
      </c>
      <c r="X15" s="44">
        <f t="shared" si="0"/>
        <v>0</v>
      </c>
      <c r="Y15" s="44">
        <f t="shared" si="0"/>
        <v>0</v>
      </c>
      <c r="Z15" s="215"/>
      <c r="AA15" s="39">
        <v>250</v>
      </c>
      <c r="AB15" s="39">
        <v>50000</v>
      </c>
      <c r="AD15" s="165">
        <f>+AA15*5</f>
        <v>1250</v>
      </c>
      <c r="AE15" s="165">
        <f>+AB15*0.45</f>
        <v>22500</v>
      </c>
    </row>
    <row r="16" spans="1:31" ht="25.5">
      <c r="A16" s="29">
        <v>2</v>
      </c>
      <c r="B16" s="35" t="s">
        <v>27</v>
      </c>
      <c r="C16" s="83" t="s">
        <v>225</v>
      </c>
      <c r="D16" s="36" t="s">
        <v>11</v>
      </c>
      <c r="E16" s="73"/>
      <c r="F16" s="39">
        <v>1250</v>
      </c>
      <c r="G16" s="39">
        <v>13500</v>
      </c>
      <c r="H16" s="30">
        <f t="shared" si="1"/>
        <v>0</v>
      </c>
      <c r="I16" s="30">
        <f t="shared" si="1"/>
        <v>0</v>
      </c>
      <c r="J16" s="39">
        <v>1250</v>
      </c>
      <c r="K16" s="39">
        <v>13500</v>
      </c>
      <c r="L16" s="40">
        <f t="shared" si="2"/>
        <v>0</v>
      </c>
      <c r="M16" s="40">
        <f t="shared" si="2"/>
        <v>0</v>
      </c>
      <c r="N16" s="39">
        <v>1250</v>
      </c>
      <c r="O16" s="39">
        <v>13500</v>
      </c>
      <c r="P16" s="40">
        <f t="shared" si="3"/>
        <v>0</v>
      </c>
      <c r="Q16" s="40">
        <f t="shared" si="3"/>
        <v>0</v>
      </c>
      <c r="R16" s="39">
        <v>1250</v>
      </c>
      <c r="S16" s="39">
        <v>13500</v>
      </c>
      <c r="T16" s="40">
        <f t="shared" si="4"/>
        <v>0</v>
      </c>
      <c r="U16" s="40">
        <f t="shared" si="4"/>
        <v>0</v>
      </c>
      <c r="V16" s="39">
        <f t="shared" si="5"/>
        <v>5000</v>
      </c>
      <c r="W16" s="39">
        <f t="shared" si="5"/>
        <v>54000</v>
      </c>
      <c r="X16" s="44">
        <f t="shared" si="0"/>
        <v>0</v>
      </c>
      <c r="Y16" s="44">
        <f t="shared" si="0"/>
        <v>0</v>
      </c>
      <c r="AA16" s="39">
        <v>250</v>
      </c>
      <c r="AB16" s="39">
        <v>30000</v>
      </c>
      <c r="AD16" s="165">
        <f aca="true" t="shared" si="6" ref="AD16:AD79">+AA16*5</f>
        <v>1250</v>
      </c>
      <c r="AE16" s="165">
        <f aca="true" t="shared" si="7" ref="AE16:AE79">+AB16*0.45</f>
        <v>13500</v>
      </c>
    </row>
    <row r="17" spans="1:31" ht="25.5">
      <c r="A17" s="29">
        <v>3</v>
      </c>
      <c r="B17" s="35" t="s">
        <v>28</v>
      </c>
      <c r="C17" s="83" t="s">
        <v>215</v>
      </c>
      <c r="D17" s="36" t="s">
        <v>11</v>
      </c>
      <c r="E17" s="73"/>
      <c r="F17" s="39">
        <v>1250</v>
      </c>
      <c r="G17" s="39">
        <v>13500</v>
      </c>
      <c r="H17" s="30">
        <f t="shared" si="1"/>
        <v>0</v>
      </c>
      <c r="I17" s="30">
        <f t="shared" si="1"/>
        <v>0</v>
      </c>
      <c r="J17" s="39">
        <v>1250</v>
      </c>
      <c r="K17" s="39">
        <v>13500</v>
      </c>
      <c r="L17" s="40">
        <f t="shared" si="2"/>
        <v>0</v>
      </c>
      <c r="M17" s="40">
        <f t="shared" si="2"/>
        <v>0</v>
      </c>
      <c r="N17" s="39">
        <v>1250</v>
      </c>
      <c r="O17" s="39">
        <v>13500</v>
      </c>
      <c r="P17" s="40">
        <f t="shared" si="3"/>
        <v>0</v>
      </c>
      <c r="Q17" s="40">
        <f t="shared" si="3"/>
        <v>0</v>
      </c>
      <c r="R17" s="39">
        <v>1250</v>
      </c>
      <c r="S17" s="39">
        <v>13500</v>
      </c>
      <c r="T17" s="40">
        <f t="shared" si="4"/>
        <v>0</v>
      </c>
      <c r="U17" s="40">
        <f t="shared" si="4"/>
        <v>0</v>
      </c>
      <c r="V17" s="39">
        <f t="shared" si="5"/>
        <v>5000</v>
      </c>
      <c r="W17" s="39">
        <f t="shared" si="5"/>
        <v>54000</v>
      </c>
      <c r="X17" s="44">
        <f t="shared" si="0"/>
        <v>0</v>
      </c>
      <c r="Y17" s="44">
        <f t="shared" si="0"/>
        <v>0</v>
      </c>
      <c r="AA17" s="39">
        <v>250</v>
      </c>
      <c r="AB17" s="39">
        <v>30000</v>
      </c>
      <c r="AD17" s="165">
        <f t="shared" si="6"/>
        <v>1250</v>
      </c>
      <c r="AE17" s="165">
        <f t="shared" si="7"/>
        <v>13500</v>
      </c>
    </row>
    <row r="18" spans="1:31" ht="25.5">
      <c r="A18" s="29">
        <v>4</v>
      </c>
      <c r="B18" s="35" t="s">
        <v>121</v>
      </c>
      <c r="C18" s="83" t="s">
        <v>226</v>
      </c>
      <c r="D18" s="36" t="s">
        <v>11</v>
      </c>
      <c r="E18" s="73"/>
      <c r="F18" s="39">
        <v>0</v>
      </c>
      <c r="G18" s="39">
        <v>0</v>
      </c>
      <c r="H18" s="30">
        <f t="shared" si="1"/>
        <v>0</v>
      </c>
      <c r="I18" s="30">
        <f t="shared" si="1"/>
        <v>0</v>
      </c>
      <c r="J18" s="39">
        <v>0</v>
      </c>
      <c r="K18" s="39">
        <v>0</v>
      </c>
      <c r="L18" s="40">
        <f t="shared" si="2"/>
        <v>0</v>
      </c>
      <c r="M18" s="40">
        <f t="shared" si="2"/>
        <v>0</v>
      </c>
      <c r="N18" s="39">
        <v>0</v>
      </c>
      <c r="O18" s="39">
        <v>0</v>
      </c>
      <c r="P18" s="40">
        <f t="shared" si="3"/>
        <v>0</v>
      </c>
      <c r="Q18" s="40">
        <f t="shared" si="3"/>
        <v>0</v>
      </c>
      <c r="R18" s="39">
        <v>0</v>
      </c>
      <c r="S18" s="39">
        <v>0</v>
      </c>
      <c r="T18" s="40">
        <f t="shared" si="4"/>
        <v>0</v>
      </c>
      <c r="U18" s="40">
        <f t="shared" si="4"/>
        <v>0</v>
      </c>
      <c r="V18" s="39">
        <f t="shared" si="5"/>
        <v>0</v>
      </c>
      <c r="W18" s="39">
        <f t="shared" si="5"/>
        <v>0</v>
      </c>
      <c r="X18" s="44">
        <f t="shared" si="0"/>
        <v>0</v>
      </c>
      <c r="Y18" s="44">
        <f t="shared" si="0"/>
        <v>0</v>
      </c>
      <c r="AA18" s="39">
        <v>0</v>
      </c>
      <c r="AB18" s="39">
        <v>0</v>
      </c>
      <c r="AD18" s="165">
        <f t="shared" si="6"/>
        <v>0</v>
      </c>
      <c r="AE18" s="165">
        <f t="shared" si="7"/>
        <v>0</v>
      </c>
    </row>
    <row r="19" spans="1:31" ht="12.75">
      <c r="A19" s="29">
        <v>5</v>
      </c>
      <c r="B19" s="35" t="s">
        <v>30</v>
      </c>
      <c r="C19" s="83" t="s">
        <v>56</v>
      </c>
      <c r="D19" s="36" t="s">
        <v>11</v>
      </c>
      <c r="E19" s="73"/>
      <c r="F19" s="39">
        <v>0</v>
      </c>
      <c r="G19" s="39">
        <v>0</v>
      </c>
      <c r="H19" s="30">
        <f t="shared" si="1"/>
        <v>0</v>
      </c>
      <c r="I19" s="30">
        <f t="shared" si="1"/>
        <v>0</v>
      </c>
      <c r="J19" s="39">
        <v>0</v>
      </c>
      <c r="K19" s="39">
        <v>0</v>
      </c>
      <c r="L19" s="40">
        <f t="shared" si="2"/>
        <v>0</v>
      </c>
      <c r="M19" s="40">
        <f t="shared" si="2"/>
        <v>0</v>
      </c>
      <c r="N19" s="39">
        <v>0</v>
      </c>
      <c r="O19" s="39">
        <v>0</v>
      </c>
      <c r="P19" s="40">
        <f t="shared" si="3"/>
        <v>0</v>
      </c>
      <c r="Q19" s="40">
        <f t="shared" si="3"/>
        <v>0</v>
      </c>
      <c r="R19" s="39">
        <v>0</v>
      </c>
      <c r="S19" s="39">
        <v>0</v>
      </c>
      <c r="T19" s="40">
        <f t="shared" si="4"/>
        <v>0</v>
      </c>
      <c r="U19" s="40">
        <f t="shared" si="4"/>
        <v>0</v>
      </c>
      <c r="V19" s="39"/>
      <c r="W19" s="39"/>
      <c r="X19" s="44">
        <f t="shared" si="0"/>
        <v>0</v>
      </c>
      <c r="Y19" s="44">
        <f t="shared" si="0"/>
        <v>0</v>
      </c>
      <c r="AA19" s="39">
        <v>0</v>
      </c>
      <c r="AB19" s="39"/>
      <c r="AD19" s="165">
        <f t="shared" si="6"/>
        <v>0</v>
      </c>
      <c r="AE19" s="165">
        <f t="shared" si="7"/>
        <v>0</v>
      </c>
    </row>
    <row r="20" spans="1:31" ht="12.75">
      <c r="A20" s="29">
        <v>6</v>
      </c>
      <c r="B20" s="35" t="s">
        <v>31</v>
      </c>
      <c r="C20" s="83" t="s">
        <v>88</v>
      </c>
      <c r="D20" s="36" t="s">
        <v>11</v>
      </c>
      <c r="E20" s="73"/>
      <c r="F20" s="39">
        <v>500</v>
      </c>
      <c r="G20" s="39">
        <v>1800</v>
      </c>
      <c r="H20" s="30">
        <f t="shared" si="1"/>
        <v>0</v>
      </c>
      <c r="I20" s="30">
        <f t="shared" si="1"/>
        <v>0</v>
      </c>
      <c r="J20" s="39">
        <v>500</v>
      </c>
      <c r="K20" s="39">
        <v>1800</v>
      </c>
      <c r="L20" s="40">
        <f t="shared" si="2"/>
        <v>0</v>
      </c>
      <c r="M20" s="40">
        <f t="shared" si="2"/>
        <v>0</v>
      </c>
      <c r="N20" s="39">
        <v>500</v>
      </c>
      <c r="O20" s="39">
        <v>1800</v>
      </c>
      <c r="P20" s="40">
        <f t="shared" si="3"/>
        <v>0</v>
      </c>
      <c r="Q20" s="40">
        <f t="shared" si="3"/>
        <v>0</v>
      </c>
      <c r="R20" s="39">
        <v>500</v>
      </c>
      <c r="S20" s="39">
        <v>1800</v>
      </c>
      <c r="T20" s="40">
        <f t="shared" si="4"/>
        <v>0</v>
      </c>
      <c r="U20" s="40">
        <f t="shared" si="4"/>
        <v>0</v>
      </c>
      <c r="V20" s="39">
        <f aca="true" t="shared" si="8" ref="V20:W23">F20+J20+N20+R20</f>
        <v>2000</v>
      </c>
      <c r="W20" s="39">
        <f t="shared" si="8"/>
        <v>7200</v>
      </c>
      <c r="X20" s="44">
        <f t="shared" si="0"/>
        <v>0</v>
      </c>
      <c r="Y20" s="44">
        <f t="shared" si="0"/>
        <v>0</v>
      </c>
      <c r="AA20" s="39">
        <v>100</v>
      </c>
      <c r="AB20" s="39">
        <v>4000</v>
      </c>
      <c r="AD20" s="165">
        <f t="shared" si="6"/>
        <v>500</v>
      </c>
      <c r="AE20" s="165">
        <f t="shared" si="7"/>
        <v>1800</v>
      </c>
    </row>
    <row r="21" spans="1:31" ht="12.75">
      <c r="A21" s="29">
        <v>7</v>
      </c>
      <c r="B21" s="35" t="s">
        <v>32</v>
      </c>
      <c r="C21" s="83" t="s">
        <v>59</v>
      </c>
      <c r="D21" s="36" t="s">
        <v>73</v>
      </c>
      <c r="E21" s="73"/>
      <c r="F21" s="39">
        <v>12500</v>
      </c>
      <c r="G21" s="39">
        <v>45000</v>
      </c>
      <c r="H21" s="30">
        <f t="shared" si="1"/>
        <v>0</v>
      </c>
      <c r="I21" s="30">
        <f t="shared" si="1"/>
        <v>0</v>
      </c>
      <c r="J21" s="39">
        <v>12500</v>
      </c>
      <c r="K21" s="39">
        <v>45000</v>
      </c>
      <c r="L21" s="40">
        <f t="shared" si="2"/>
        <v>0</v>
      </c>
      <c r="M21" s="40">
        <f t="shared" si="2"/>
        <v>0</v>
      </c>
      <c r="N21" s="39">
        <v>12500</v>
      </c>
      <c r="O21" s="39">
        <v>45000</v>
      </c>
      <c r="P21" s="40">
        <f t="shared" si="3"/>
        <v>0</v>
      </c>
      <c r="Q21" s="40">
        <f t="shared" si="3"/>
        <v>0</v>
      </c>
      <c r="R21" s="39">
        <v>12500</v>
      </c>
      <c r="S21" s="39">
        <v>45000</v>
      </c>
      <c r="T21" s="40">
        <f t="shared" si="4"/>
        <v>0</v>
      </c>
      <c r="U21" s="40">
        <f t="shared" si="4"/>
        <v>0</v>
      </c>
      <c r="V21" s="39">
        <f t="shared" si="8"/>
        <v>50000</v>
      </c>
      <c r="W21" s="39">
        <f t="shared" si="8"/>
        <v>180000</v>
      </c>
      <c r="X21" s="44">
        <f t="shared" si="0"/>
        <v>0</v>
      </c>
      <c r="Y21" s="44">
        <f t="shared" si="0"/>
        <v>0</v>
      </c>
      <c r="AA21" s="39">
        <v>2500</v>
      </c>
      <c r="AB21" s="39">
        <v>100000</v>
      </c>
      <c r="AD21" s="165">
        <f t="shared" si="6"/>
        <v>12500</v>
      </c>
      <c r="AE21" s="165">
        <f t="shared" si="7"/>
        <v>45000</v>
      </c>
    </row>
    <row r="22" spans="1:31" ht="25.5">
      <c r="A22" s="29">
        <v>8</v>
      </c>
      <c r="B22" s="35" t="s">
        <v>33</v>
      </c>
      <c r="C22" s="83" t="s">
        <v>170</v>
      </c>
      <c r="D22" s="36" t="s">
        <v>73</v>
      </c>
      <c r="E22" s="73"/>
      <c r="F22" s="39">
        <v>0</v>
      </c>
      <c r="G22" s="39">
        <v>0</v>
      </c>
      <c r="H22" s="30">
        <f t="shared" si="1"/>
        <v>0</v>
      </c>
      <c r="I22" s="30">
        <f t="shared" si="1"/>
        <v>0</v>
      </c>
      <c r="J22" s="39">
        <v>0</v>
      </c>
      <c r="K22" s="39">
        <v>0</v>
      </c>
      <c r="L22" s="40">
        <f t="shared" si="2"/>
        <v>0</v>
      </c>
      <c r="M22" s="40">
        <f t="shared" si="2"/>
        <v>0</v>
      </c>
      <c r="N22" s="39">
        <v>0</v>
      </c>
      <c r="O22" s="39">
        <v>0</v>
      </c>
      <c r="P22" s="40">
        <f t="shared" si="3"/>
        <v>0</v>
      </c>
      <c r="Q22" s="40">
        <f t="shared" si="3"/>
        <v>0</v>
      </c>
      <c r="R22" s="39">
        <v>0</v>
      </c>
      <c r="S22" s="39">
        <v>0</v>
      </c>
      <c r="T22" s="40">
        <f t="shared" si="4"/>
        <v>0</v>
      </c>
      <c r="U22" s="40">
        <f t="shared" si="4"/>
        <v>0</v>
      </c>
      <c r="V22" s="39">
        <f t="shared" si="8"/>
        <v>0</v>
      </c>
      <c r="W22" s="39">
        <f t="shared" si="8"/>
        <v>0</v>
      </c>
      <c r="X22" s="44">
        <f t="shared" si="0"/>
        <v>0</v>
      </c>
      <c r="Y22" s="44">
        <f t="shared" si="0"/>
        <v>0</v>
      </c>
      <c r="AA22" s="39">
        <v>0</v>
      </c>
      <c r="AB22" s="39">
        <v>0</v>
      </c>
      <c r="AD22" s="165">
        <f t="shared" si="6"/>
        <v>0</v>
      </c>
      <c r="AE22" s="165">
        <f t="shared" si="7"/>
        <v>0</v>
      </c>
    </row>
    <row r="23" spans="1:31" ht="12.75">
      <c r="A23" s="29">
        <v>9</v>
      </c>
      <c r="B23" s="35" t="s">
        <v>34</v>
      </c>
      <c r="C23" s="83" t="s">
        <v>60</v>
      </c>
      <c r="D23" s="36" t="s">
        <v>11</v>
      </c>
      <c r="E23" s="73"/>
      <c r="F23" s="39">
        <v>0</v>
      </c>
      <c r="G23" s="39">
        <v>0</v>
      </c>
      <c r="H23" s="30">
        <f t="shared" si="1"/>
        <v>0</v>
      </c>
      <c r="I23" s="30">
        <f t="shared" si="1"/>
        <v>0</v>
      </c>
      <c r="J23" s="39">
        <v>0</v>
      </c>
      <c r="K23" s="39">
        <v>0</v>
      </c>
      <c r="L23" s="40">
        <f t="shared" si="2"/>
        <v>0</v>
      </c>
      <c r="M23" s="40">
        <f t="shared" si="2"/>
        <v>0</v>
      </c>
      <c r="N23" s="39">
        <v>0</v>
      </c>
      <c r="O23" s="39">
        <v>0</v>
      </c>
      <c r="P23" s="40">
        <f t="shared" si="3"/>
        <v>0</v>
      </c>
      <c r="Q23" s="40">
        <f t="shared" si="3"/>
        <v>0</v>
      </c>
      <c r="R23" s="39">
        <v>0</v>
      </c>
      <c r="S23" s="39">
        <v>0</v>
      </c>
      <c r="T23" s="40">
        <f t="shared" si="4"/>
        <v>0</v>
      </c>
      <c r="U23" s="40">
        <f t="shared" si="4"/>
        <v>0</v>
      </c>
      <c r="V23" s="39">
        <f t="shared" si="8"/>
        <v>0</v>
      </c>
      <c r="W23" s="39">
        <v>0</v>
      </c>
      <c r="X23" s="44">
        <f t="shared" si="0"/>
        <v>0</v>
      </c>
      <c r="Y23" s="44">
        <f t="shared" si="0"/>
        <v>0</v>
      </c>
      <c r="AA23" s="39">
        <v>0</v>
      </c>
      <c r="AB23" s="39">
        <v>0</v>
      </c>
      <c r="AD23" s="165">
        <f t="shared" si="6"/>
        <v>0</v>
      </c>
      <c r="AE23" s="165">
        <f t="shared" si="7"/>
        <v>0</v>
      </c>
    </row>
    <row r="24" spans="1:31" ht="12.75">
      <c r="A24" s="29">
        <v>10</v>
      </c>
      <c r="B24" s="35" t="s">
        <v>35</v>
      </c>
      <c r="C24" s="83" t="s">
        <v>185</v>
      </c>
      <c r="D24" s="36" t="s">
        <v>11</v>
      </c>
      <c r="E24" s="73"/>
      <c r="F24" s="39">
        <v>2500</v>
      </c>
      <c r="G24" s="39">
        <v>22500</v>
      </c>
      <c r="H24" s="30">
        <f t="shared" si="1"/>
        <v>0</v>
      </c>
      <c r="I24" s="30">
        <f t="shared" si="1"/>
        <v>0</v>
      </c>
      <c r="J24" s="39">
        <v>2500</v>
      </c>
      <c r="K24" s="39">
        <v>22500</v>
      </c>
      <c r="L24" s="40">
        <f t="shared" si="2"/>
        <v>0</v>
      </c>
      <c r="M24" s="40">
        <f t="shared" si="2"/>
        <v>0</v>
      </c>
      <c r="N24" s="39">
        <v>2500</v>
      </c>
      <c r="O24" s="39">
        <v>22500</v>
      </c>
      <c r="P24" s="40">
        <f t="shared" si="3"/>
        <v>0</v>
      </c>
      <c r="Q24" s="40">
        <f t="shared" si="3"/>
        <v>0</v>
      </c>
      <c r="R24" s="39">
        <v>2500</v>
      </c>
      <c r="S24" s="39">
        <v>22500</v>
      </c>
      <c r="T24" s="40">
        <f t="shared" si="4"/>
        <v>0</v>
      </c>
      <c r="U24" s="40">
        <f t="shared" si="4"/>
        <v>0</v>
      </c>
      <c r="V24" s="39">
        <f>F24+J24+N24+R24</f>
        <v>10000</v>
      </c>
      <c r="W24" s="39">
        <f>G24+K24+O24+S24</f>
        <v>90000</v>
      </c>
      <c r="X24" s="44">
        <f t="shared" si="0"/>
        <v>0</v>
      </c>
      <c r="Y24" s="44">
        <f t="shared" si="0"/>
        <v>0</v>
      </c>
      <c r="AA24" s="39">
        <v>500</v>
      </c>
      <c r="AB24" s="39">
        <v>50000</v>
      </c>
      <c r="AD24" s="165">
        <f t="shared" si="6"/>
        <v>2500</v>
      </c>
      <c r="AE24" s="165">
        <f t="shared" si="7"/>
        <v>22500</v>
      </c>
    </row>
    <row r="25" spans="1:31" ht="25.5">
      <c r="A25" s="29">
        <v>11</v>
      </c>
      <c r="B25" s="35" t="s">
        <v>237</v>
      </c>
      <c r="C25" s="83" t="s">
        <v>124</v>
      </c>
      <c r="D25" s="36" t="s">
        <v>11</v>
      </c>
      <c r="E25" s="73"/>
      <c r="F25" s="39">
        <v>8750</v>
      </c>
      <c r="G25" s="39">
        <v>45000</v>
      </c>
      <c r="H25" s="30">
        <f t="shared" si="1"/>
        <v>0</v>
      </c>
      <c r="I25" s="30">
        <f t="shared" si="1"/>
        <v>0</v>
      </c>
      <c r="J25" s="39">
        <v>8750</v>
      </c>
      <c r="K25" s="39">
        <v>45000</v>
      </c>
      <c r="L25" s="40">
        <f t="shared" si="2"/>
        <v>0</v>
      </c>
      <c r="M25" s="40">
        <f t="shared" si="2"/>
        <v>0</v>
      </c>
      <c r="N25" s="39">
        <v>8750</v>
      </c>
      <c r="O25" s="39">
        <v>45000</v>
      </c>
      <c r="P25" s="40">
        <f t="shared" si="3"/>
        <v>0</v>
      </c>
      <c r="Q25" s="40">
        <f t="shared" si="3"/>
        <v>0</v>
      </c>
      <c r="R25" s="39">
        <v>8750</v>
      </c>
      <c r="S25" s="39">
        <v>45000</v>
      </c>
      <c r="T25" s="40">
        <f t="shared" si="4"/>
        <v>0</v>
      </c>
      <c r="U25" s="40">
        <f t="shared" si="4"/>
        <v>0</v>
      </c>
      <c r="V25" s="39">
        <f>F25+J25+N25+R25</f>
        <v>35000</v>
      </c>
      <c r="W25" s="39">
        <f>G25+K25+O25+S25</f>
        <v>180000</v>
      </c>
      <c r="X25" s="44">
        <f t="shared" si="0"/>
        <v>0</v>
      </c>
      <c r="Y25" s="44">
        <f t="shared" si="0"/>
        <v>0</v>
      </c>
      <c r="AA25" s="39">
        <v>1750</v>
      </c>
      <c r="AB25" s="39">
        <v>100000</v>
      </c>
      <c r="AD25" s="165">
        <f t="shared" si="6"/>
        <v>8750</v>
      </c>
      <c r="AE25" s="165">
        <f t="shared" si="7"/>
        <v>45000</v>
      </c>
    </row>
    <row r="26" spans="1:31" ht="12.75">
      <c r="A26" s="169"/>
      <c r="B26" s="116" t="s">
        <v>12</v>
      </c>
      <c r="C26" s="143" t="s">
        <v>13</v>
      </c>
      <c r="D26" s="117"/>
      <c r="E26" s="73"/>
      <c r="F26" s="40"/>
      <c r="G26" s="39"/>
      <c r="H26" s="30">
        <f>SUM(H27:H34)</f>
        <v>0</v>
      </c>
      <c r="I26" s="30">
        <f>SUM(I27:I34)</f>
        <v>0</v>
      </c>
      <c r="J26" s="40"/>
      <c r="K26" s="39"/>
      <c r="L26" s="40">
        <f>SUM(L27:L34)</f>
        <v>0</v>
      </c>
      <c r="M26" s="40">
        <f>SUM(M27:M34)</f>
        <v>0</v>
      </c>
      <c r="N26" s="40"/>
      <c r="O26" s="39"/>
      <c r="P26" s="40">
        <f>SUM(P27:P34)</f>
        <v>0</v>
      </c>
      <c r="Q26" s="40">
        <f>SUM(Q27:Q34)</f>
        <v>0</v>
      </c>
      <c r="R26" s="40"/>
      <c r="S26" s="39"/>
      <c r="T26" s="40">
        <f>SUM(T27:T34)</f>
        <v>0</v>
      </c>
      <c r="U26" s="40">
        <f>SUM(U27:U34)</f>
        <v>0</v>
      </c>
      <c r="V26" s="39"/>
      <c r="W26" s="39"/>
      <c r="X26" s="44">
        <f t="shared" si="0"/>
        <v>0</v>
      </c>
      <c r="Y26" s="44">
        <f t="shared" si="0"/>
        <v>0</v>
      </c>
      <c r="AA26" s="40"/>
      <c r="AB26" s="39"/>
      <c r="AD26" s="165">
        <f t="shared" si="6"/>
        <v>0</v>
      </c>
      <c r="AE26" s="165">
        <f t="shared" si="7"/>
        <v>0</v>
      </c>
    </row>
    <row r="27" spans="1:31" ht="12.75">
      <c r="A27" s="29">
        <v>12</v>
      </c>
      <c r="B27" s="35" t="s">
        <v>36</v>
      </c>
      <c r="C27" s="90" t="s">
        <v>89</v>
      </c>
      <c r="D27" s="36" t="s">
        <v>11</v>
      </c>
      <c r="E27" s="73"/>
      <c r="F27" s="39">
        <v>125</v>
      </c>
      <c r="G27" s="39">
        <v>1350</v>
      </c>
      <c r="H27" s="30">
        <f aca="true" t="shared" si="9" ref="H27:I34">+$E27*F27</f>
        <v>0</v>
      </c>
      <c r="I27" s="30">
        <f t="shared" si="9"/>
        <v>0</v>
      </c>
      <c r="J27" s="39">
        <v>125</v>
      </c>
      <c r="K27" s="39">
        <v>1350</v>
      </c>
      <c r="L27" s="40">
        <f aca="true" t="shared" si="10" ref="L27:M37">+$E27*J27</f>
        <v>0</v>
      </c>
      <c r="M27" s="40">
        <f t="shared" si="10"/>
        <v>0</v>
      </c>
      <c r="N27" s="39">
        <v>125</v>
      </c>
      <c r="O27" s="39">
        <v>1350</v>
      </c>
      <c r="P27" s="40">
        <f aca="true" t="shared" si="11" ref="P27:Q37">+$E27*N27</f>
        <v>0</v>
      </c>
      <c r="Q27" s="40">
        <f t="shared" si="11"/>
        <v>0</v>
      </c>
      <c r="R27" s="39">
        <v>125</v>
      </c>
      <c r="S27" s="39">
        <v>1350</v>
      </c>
      <c r="T27" s="40">
        <f aca="true" t="shared" si="12" ref="T27:U37">+$E27*R27</f>
        <v>0</v>
      </c>
      <c r="U27" s="40">
        <f t="shared" si="12"/>
        <v>0</v>
      </c>
      <c r="V27" s="39">
        <f>F27+J27+N27+R27</f>
        <v>500</v>
      </c>
      <c r="W27" s="39">
        <f>G27+K27+O27+S27</f>
        <v>5400</v>
      </c>
      <c r="X27" s="44">
        <f t="shared" si="0"/>
        <v>0</v>
      </c>
      <c r="Y27" s="44">
        <f t="shared" si="0"/>
        <v>0</v>
      </c>
      <c r="Z27" s="215"/>
      <c r="AA27" s="39">
        <v>25</v>
      </c>
      <c r="AB27" s="39">
        <v>3000</v>
      </c>
      <c r="AD27" s="165">
        <f t="shared" si="6"/>
        <v>125</v>
      </c>
      <c r="AE27" s="165">
        <f t="shared" si="7"/>
        <v>1350</v>
      </c>
    </row>
    <row r="28" spans="1:31" ht="12.75">
      <c r="A28" s="29">
        <v>13</v>
      </c>
      <c r="B28" s="35" t="s">
        <v>37</v>
      </c>
      <c r="C28" s="90" t="s">
        <v>90</v>
      </c>
      <c r="D28" s="36" t="s">
        <v>11</v>
      </c>
      <c r="E28" s="73"/>
      <c r="F28" s="39">
        <v>0</v>
      </c>
      <c r="G28" s="39">
        <v>0</v>
      </c>
      <c r="H28" s="30">
        <f t="shared" si="9"/>
        <v>0</v>
      </c>
      <c r="I28" s="30">
        <f t="shared" si="9"/>
        <v>0</v>
      </c>
      <c r="J28" s="39">
        <v>0</v>
      </c>
      <c r="K28" s="39">
        <v>0</v>
      </c>
      <c r="L28" s="40">
        <f t="shared" si="10"/>
        <v>0</v>
      </c>
      <c r="M28" s="40">
        <f t="shared" si="10"/>
        <v>0</v>
      </c>
      <c r="N28" s="39">
        <v>0</v>
      </c>
      <c r="O28" s="39">
        <v>0</v>
      </c>
      <c r="P28" s="40">
        <f t="shared" si="11"/>
        <v>0</v>
      </c>
      <c r="Q28" s="40">
        <f t="shared" si="11"/>
        <v>0</v>
      </c>
      <c r="R28" s="39">
        <v>0</v>
      </c>
      <c r="S28" s="39">
        <v>0</v>
      </c>
      <c r="T28" s="40">
        <f t="shared" si="12"/>
        <v>0</v>
      </c>
      <c r="U28" s="40">
        <f t="shared" si="12"/>
        <v>0</v>
      </c>
      <c r="V28" s="39">
        <f aca="true" t="shared" si="13" ref="V28:V33">F28+J28+N28+R28</f>
        <v>0</v>
      </c>
      <c r="W28" s="39">
        <v>0</v>
      </c>
      <c r="X28" s="44">
        <f t="shared" si="0"/>
        <v>0</v>
      </c>
      <c r="Y28" s="44">
        <f t="shared" si="0"/>
        <v>0</v>
      </c>
      <c r="AA28" s="39">
        <v>0</v>
      </c>
      <c r="AB28" s="39">
        <v>0</v>
      </c>
      <c r="AD28" s="165">
        <f t="shared" si="6"/>
        <v>0</v>
      </c>
      <c r="AE28" s="165">
        <f t="shared" si="7"/>
        <v>0</v>
      </c>
    </row>
    <row r="29" spans="1:31" ht="12.75">
      <c r="A29" s="29">
        <v>14</v>
      </c>
      <c r="B29" s="35" t="s">
        <v>38</v>
      </c>
      <c r="C29" s="83" t="s">
        <v>57</v>
      </c>
      <c r="D29" s="36" t="s">
        <v>73</v>
      </c>
      <c r="E29" s="73"/>
      <c r="F29" s="39">
        <v>5000</v>
      </c>
      <c r="G29" s="39">
        <v>18000</v>
      </c>
      <c r="H29" s="30">
        <f t="shared" si="9"/>
        <v>0</v>
      </c>
      <c r="I29" s="30">
        <f t="shared" si="9"/>
        <v>0</v>
      </c>
      <c r="J29" s="39">
        <v>5000</v>
      </c>
      <c r="K29" s="39">
        <v>18000</v>
      </c>
      <c r="L29" s="40">
        <f t="shared" si="10"/>
        <v>0</v>
      </c>
      <c r="M29" s="40">
        <f t="shared" si="10"/>
        <v>0</v>
      </c>
      <c r="N29" s="39">
        <v>5000</v>
      </c>
      <c r="O29" s="39">
        <v>18000</v>
      </c>
      <c r="P29" s="40">
        <f t="shared" si="11"/>
        <v>0</v>
      </c>
      <c r="Q29" s="40">
        <f t="shared" si="11"/>
        <v>0</v>
      </c>
      <c r="R29" s="39">
        <v>5000</v>
      </c>
      <c r="S29" s="39">
        <v>18000</v>
      </c>
      <c r="T29" s="40">
        <f t="shared" si="12"/>
        <v>0</v>
      </c>
      <c r="U29" s="40">
        <f t="shared" si="12"/>
        <v>0</v>
      </c>
      <c r="V29" s="39">
        <f t="shared" si="13"/>
        <v>20000</v>
      </c>
      <c r="W29" s="39">
        <f>G29+K29+O29+S29</f>
        <v>72000</v>
      </c>
      <c r="X29" s="44">
        <f t="shared" si="0"/>
        <v>0</v>
      </c>
      <c r="Y29" s="44">
        <f t="shared" si="0"/>
        <v>0</v>
      </c>
      <c r="AA29" s="39">
        <v>1000</v>
      </c>
      <c r="AB29" s="39">
        <v>40000</v>
      </c>
      <c r="AD29" s="165">
        <f t="shared" si="6"/>
        <v>5000</v>
      </c>
      <c r="AE29" s="165">
        <f t="shared" si="7"/>
        <v>18000</v>
      </c>
    </row>
    <row r="30" spans="1:31" ht="12.75">
      <c r="A30" s="29">
        <v>15</v>
      </c>
      <c r="B30" s="35" t="s">
        <v>39</v>
      </c>
      <c r="C30" s="83" t="s">
        <v>125</v>
      </c>
      <c r="D30" s="36" t="s">
        <v>73</v>
      </c>
      <c r="E30" s="73"/>
      <c r="F30" s="39">
        <v>0</v>
      </c>
      <c r="G30" s="39">
        <v>0</v>
      </c>
      <c r="H30" s="30">
        <f t="shared" si="9"/>
        <v>0</v>
      </c>
      <c r="I30" s="30">
        <f t="shared" si="9"/>
        <v>0</v>
      </c>
      <c r="J30" s="39">
        <v>0</v>
      </c>
      <c r="K30" s="39">
        <v>0</v>
      </c>
      <c r="L30" s="40">
        <f t="shared" si="10"/>
        <v>0</v>
      </c>
      <c r="M30" s="40">
        <f t="shared" si="10"/>
        <v>0</v>
      </c>
      <c r="N30" s="39">
        <v>0</v>
      </c>
      <c r="O30" s="39">
        <v>0</v>
      </c>
      <c r="P30" s="40">
        <f t="shared" si="11"/>
        <v>0</v>
      </c>
      <c r="Q30" s="40">
        <f t="shared" si="11"/>
        <v>0</v>
      </c>
      <c r="R30" s="39">
        <v>0</v>
      </c>
      <c r="S30" s="39">
        <v>0</v>
      </c>
      <c r="T30" s="40">
        <f t="shared" si="12"/>
        <v>0</v>
      </c>
      <c r="U30" s="40">
        <f t="shared" si="12"/>
        <v>0</v>
      </c>
      <c r="V30" s="39">
        <f t="shared" si="13"/>
        <v>0</v>
      </c>
      <c r="W30" s="39">
        <v>0</v>
      </c>
      <c r="X30" s="44">
        <f t="shared" si="0"/>
        <v>0</v>
      </c>
      <c r="Y30" s="44">
        <f t="shared" si="0"/>
        <v>0</v>
      </c>
      <c r="AA30" s="39">
        <v>0</v>
      </c>
      <c r="AB30" s="39">
        <v>0</v>
      </c>
      <c r="AD30" s="165">
        <f t="shared" si="6"/>
        <v>0</v>
      </c>
      <c r="AE30" s="165">
        <f t="shared" si="7"/>
        <v>0</v>
      </c>
    </row>
    <row r="31" spans="1:31" ht="12.75">
      <c r="A31" s="29">
        <v>16</v>
      </c>
      <c r="B31" s="35" t="s">
        <v>40</v>
      </c>
      <c r="C31" s="90" t="s">
        <v>61</v>
      </c>
      <c r="D31" s="36" t="s">
        <v>73</v>
      </c>
      <c r="E31" s="73"/>
      <c r="F31" s="39">
        <v>750</v>
      </c>
      <c r="G31" s="39">
        <v>4500</v>
      </c>
      <c r="H31" s="30">
        <f t="shared" si="9"/>
        <v>0</v>
      </c>
      <c r="I31" s="30">
        <f t="shared" si="9"/>
        <v>0</v>
      </c>
      <c r="J31" s="39">
        <v>750</v>
      </c>
      <c r="K31" s="39">
        <v>4500</v>
      </c>
      <c r="L31" s="40">
        <f t="shared" si="10"/>
        <v>0</v>
      </c>
      <c r="M31" s="40">
        <f t="shared" si="10"/>
        <v>0</v>
      </c>
      <c r="N31" s="39">
        <v>750</v>
      </c>
      <c r="O31" s="39">
        <v>4500</v>
      </c>
      <c r="P31" s="40">
        <f t="shared" si="11"/>
        <v>0</v>
      </c>
      <c r="Q31" s="40">
        <f t="shared" si="11"/>
        <v>0</v>
      </c>
      <c r="R31" s="39">
        <v>750</v>
      </c>
      <c r="S31" s="39">
        <v>4500</v>
      </c>
      <c r="T31" s="40">
        <f t="shared" si="12"/>
        <v>0</v>
      </c>
      <c r="U31" s="40">
        <f t="shared" si="12"/>
        <v>0</v>
      </c>
      <c r="V31" s="39">
        <f t="shared" si="13"/>
        <v>3000</v>
      </c>
      <c r="W31" s="39">
        <f>G31+K31+O31+S31</f>
        <v>18000</v>
      </c>
      <c r="X31" s="44">
        <f t="shared" si="0"/>
        <v>0</v>
      </c>
      <c r="Y31" s="44">
        <f t="shared" si="0"/>
        <v>0</v>
      </c>
      <c r="AA31" s="39">
        <v>150</v>
      </c>
      <c r="AB31" s="39">
        <v>10000</v>
      </c>
      <c r="AD31" s="165">
        <f t="shared" si="6"/>
        <v>750</v>
      </c>
      <c r="AE31" s="165">
        <f t="shared" si="7"/>
        <v>4500</v>
      </c>
    </row>
    <row r="32" spans="1:31" ht="12.75">
      <c r="A32" s="29">
        <v>17</v>
      </c>
      <c r="B32" s="35" t="s">
        <v>41</v>
      </c>
      <c r="C32" s="90" t="s">
        <v>62</v>
      </c>
      <c r="D32" s="36" t="s">
        <v>11</v>
      </c>
      <c r="E32" s="73"/>
      <c r="F32" s="39">
        <v>0</v>
      </c>
      <c r="G32" s="39">
        <v>0</v>
      </c>
      <c r="H32" s="30">
        <f t="shared" si="9"/>
        <v>0</v>
      </c>
      <c r="I32" s="30">
        <f t="shared" si="9"/>
        <v>0</v>
      </c>
      <c r="J32" s="39">
        <v>0</v>
      </c>
      <c r="K32" s="39">
        <v>0</v>
      </c>
      <c r="L32" s="40">
        <f t="shared" si="10"/>
        <v>0</v>
      </c>
      <c r="M32" s="40">
        <f t="shared" si="10"/>
        <v>0</v>
      </c>
      <c r="N32" s="39">
        <v>0</v>
      </c>
      <c r="O32" s="39">
        <v>0</v>
      </c>
      <c r="P32" s="40">
        <f t="shared" si="11"/>
        <v>0</v>
      </c>
      <c r="Q32" s="40">
        <f t="shared" si="11"/>
        <v>0</v>
      </c>
      <c r="R32" s="39">
        <v>0</v>
      </c>
      <c r="S32" s="39">
        <v>0</v>
      </c>
      <c r="T32" s="40">
        <f t="shared" si="12"/>
        <v>0</v>
      </c>
      <c r="U32" s="40">
        <f t="shared" si="12"/>
        <v>0</v>
      </c>
      <c r="V32" s="39">
        <f t="shared" si="13"/>
        <v>0</v>
      </c>
      <c r="W32" s="39">
        <v>0</v>
      </c>
      <c r="X32" s="44">
        <f t="shared" si="0"/>
        <v>0</v>
      </c>
      <c r="Y32" s="44">
        <f t="shared" si="0"/>
        <v>0</v>
      </c>
      <c r="AA32" s="39">
        <v>0</v>
      </c>
      <c r="AB32" s="39">
        <v>0</v>
      </c>
      <c r="AD32" s="165">
        <f t="shared" si="6"/>
        <v>0</v>
      </c>
      <c r="AE32" s="165">
        <f t="shared" si="7"/>
        <v>0</v>
      </c>
    </row>
    <row r="33" spans="1:31" ht="12.75">
      <c r="A33" s="29">
        <v>18</v>
      </c>
      <c r="B33" s="35" t="s">
        <v>42</v>
      </c>
      <c r="C33" s="90" t="s">
        <v>63</v>
      </c>
      <c r="D33" s="36" t="s">
        <v>11</v>
      </c>
      <c r="E33" s="73"/>
      <c r="F33" s="39">
        <v>250</v>
      </c>
      <c r="G33" s="39">
        <v>1350</v>
      </c>
      <c r="H33" s="30">
        <f t="shared" si="9"/>
        <v>0</v>
      </c>
      <c r="I33" s="30">
        <f t="shared" si="9"/>
        <v>0</v>
      </c>
      <c r="J33" s="39">
        <v>250</v>
      </c>
      <c r="K33" s="39">
        <v>1350</v>
      </c>
      <c r="L33" s="40">
        <f t="shared" si="10"/>
        <v>0</v>
      </c>
      <c r="M33" s="40">
        <f t="shared" si="10"/>
        <v>0</v>
      </c>
      <c r="N33" s="39">
        <v>250</v>
      </c>
      <c r="O33" s="39">
        <v>1350</v>
      </c>
      <c r="P33" s="40">
        <f t="shared" si="11"/>
        <v>0</v>
      </c>
      <c r="Q33" s="40">
        <f t="shared" si="11"/>
        <v>0</v>
      </c>
      <c r="R33" s="39">
        <v>250</v>
      </c>
      <c r="S33" s="39">
        <v>1350</v>
      </c>
      <c r="T33" s="40">
        <f t="shared" si="12"/>
        <v>0</v>
      </c>
      <c r="U33" s="40">
        <f t="shared" si="12"/>
        <v>0</v>
      </c>
      <c r="V33" s="39">
        <f t="shared" si="13"/>
        <v>1000</v>
      </c>
      <c r="W33" s="39">
        <f>G33+K33+O33+S33</f>
        <v>5400</v>
      </c>
      <c r="X33" s="44">
        <f t="shared" si="0"/>
        <v>0</v>
      </c>
      <c r="Y33" s="44">
        <f t="shared" si="0"/>
        <v>0</v>
      </c>
      <c r="AA33" s="39">
        <v>50</v>
      </c>
      <c r="AB33" s="39">
        <v>3000</v>
      </c>
      <c r="AD33" s="165">
        <f t="shared" si="6"/>
        <v>250</v>
      </c>
      <c r="AE33" s="165">
        <f t="shared" si="7"/>
        <v>1350</v>
      </c>
    </row>
    <row r="34" spans="1:31" ht="12.75">
      <c r="A34" s="29">
        <v>19</v>
      </c>
      <c r="B34" s="35" t="s">
        <v>43</v>
      </c>
      <c r="C34" s="83" t="s">
        <v>56</v>
      </c>
      <c r="D34" s="36" t="s">
        <v>11</v>
      </c>
      <c r="E34" s="73"/>
      <c r="F34" s="39"/>
      <c r="G34" s="39"/>
      <c r="H34" s="30">
        <f t="shared" si="9"/>
        <v>0</v>
      </c>
      <c r="I34" s="30">
        <f t="shared" si="9"/>
        <v>0</v>
      </c>
      <c r="J34" s="39"/>
      <c r="K34" s="39"/>
      <c r="L34" s="40">
        <f t="shared" si="10"/>
        <v>0</v>
      </c>
      <c r="M34" s="40">
        <f t="shared" si="10"/>
        <v>0</v>
      </c>
      <c r="N34" s="39"/>
      <c r="O34" s="39"/>
      <c r="P34" s="40">
        <f t="shared" si="11"/>
        <v>0</v>
      </c>
      <c r="Q34" s="40">
        <f t="shared" si="11"/>
        <v>0</v>
      </c>
      <c r="R34" s="39"/>
      <c r="S34" s="39"/>
      <c r="T34" s="40">
        <f t="shared" si="12"/>
        <v>0</v>
      </c>
      <c r="U34" s="40">
        <f t="shared" si="12"/>
        <v>0</v>
      </c>
      <c r="V34" s="39"/>
      <c r="W34" s="39"/>
      <c r="X34" s="44">
        <f t="shared" si="0"/>
        <v>0</v>
      </c>
      <c r="Y34" s="44">
        <f t="shared" si="0"/>
        <v>0</v>
      </c>
      <c r="AA34" s="39">
        <v>0</v>
      </c>
      <c r="AB34" s="39">
        <v>0</v>
      </c>
      <c r="AD34" s="165">
        <f t="shared" si="6"/>
        <v>0</v>
      </c>
      <c r="AE34" s="165">
        <f t="shared" si="7"/>
        <v>0</v>
      </c>
    </row>
    <row r="35" spans="1:31" ht="12.75">
      <c r="A35" s="145"/>
      <c r="B35" s="94" t="s">
        <v>25</v>
      </c>
      <c r="C35" s="95" t="s">
        <v>23</v>
      </c>
      <c r="D35" s="74"/>
      <c r="E35" s="73"/>
      <c r="F35" s="40"/>
      <c r="G35" s="39"/>
      <c r="H35" s="30">
        <f>SUM(H36:H37)</f>
        <v>0</v>
      </c>
      <c r="I35" s="30">
        <f>SUM(I36:I37)</f>
        <v>0</v>
      </c>
      <c r="J35" s="40"/>
      <c r="K35" s="39"/>
      <c r="L35" s="40">
        <f>SUM(L36:L37)</f>
        <v>0</v>
      </c>
      <c r="M35" s="40">
        <f>SUM(M36:M37)</f>
        <v>0</v>
      </c>
      <c r="N35" s="40"/>
      <c r="O35" s="39"/>
      <c r="P35" s="40">
        <f>SUM(P36:P37)</f>
        <v>0</v>
      </c>
      <c r="Q35" s="40">
        <f>SUM(Q36:Q37)</f>
        <v>0</v>
      </c>
      <c r="R35" s="40"/>
      <c r="S35" s="39"/>
      <c r="T35" s="40">
        <f>SUM(T36:T37)</f>
        <v>0</v>
      </c>
      <c r="U35" s="40">
        <f>SUM(U36:U37)</f>
        <v>0</v>
      </c>
      <c r="V35" s="39"/>
      <c r="W35" s="39"/>
      <c r="X35" s="44">
        <f t="shared" si="0"/>
        <v>0</v>
      </c>
      <c r="Y35" s="44">
        <f t="shared" si="0"/>
        <v>0</v>
      </c>
      <c r="AA35" s="40"/>
      <c r="AB35" s="39"/>
      <c r="AD35" s="165">
        <f t="shared" si="6"/>
        <v>0</v>
      </c>
      <c r="AE35" s="165">
        <f t="shared" si="7"/>
        <v>0</v>
      </c>
    </row>
    <row r="36" spans="1:31" ht="12.75">
      <c r="A36" s="29">
        <v>20</v>
      </c>
      <c r="B36" s="35" t="s">
        <v>44</v>
      </c>
      <c r="C36" s="83" t="s">
        <v>14</v>
      </c>
      <c r="D36" s="36" t="s">
        <v>11</v>
      </c>
      <c r="E36" s="73"/>
      <c r="F36" s="39"/>
      <c r="G36" s="39"/>
      <c r="H36" s="30">
        <f>+$E36*F36</f>
        <v>0</v>
      </c>
      <c r="I36" s="30">
        <f>+$E36*G36</f>
        <v>0</v>
      </c>
      <c r="J36" s="39"/>
      <c r="K36" s="39"/>
      <c r="L36" s="40">
        <f t="shared" si="10"/>
        <v>0</v>
      </c>
      <c r="M36" s="40">
        <f t="shared" si="10"/>
        <v>0</v>
      </c>
      <c r="N36" s="39"/>
      <c r="O36" s="39"/>
      <c r="P36" s="40">
        <f t="shared" si="11"/>
        <v>0</v>
      </c>
      <c r="Q36" s="40">
        <f t="shared" si="11"/>
        <v>0</v>
      </c>
      <c r="R36" s="39"/>
      <c r="S36" s="39"/>
      <c r="T36" s="40">
        <f t="shared" si="12"/>
        <v>0</v>
      </c>
      <c r="U36" s="40">
        <f t="shared" si="12"/>
        <v>0</v>
      </c>
      <c r="V36" s="39"/>
      <c r="W36" s="39"/>
      <c r="X36" s="44">
        <f t="shared" si="0"/>
        <v>0</v>
      </c>
      <c r="Y36" s="44">
        <f t="shared" si="0"/>
        <v>0</v>
      </c>
      <c r="AA36" s="39">
        <v>0</v>
      </c>
      <c r="AB36" s="39">
        <v>0</v>
      </c>
      <c r="AD36" s="165">
        <f t="shared" si="6"/>
        <v>0</v>
      </c>
      <c r="AE36" s="165">
        <f t="shared" si="7"/>
        <v>0</v>
      </c>
    </row>
    <row r="37" spans="1:31" ht="12.75">
      <c r="A37" s="29">
        <v>21</v>
      </c>
      <c r="B37" s="35" t="s">
        <v>45</v>
      </c>
      <c r="C37" s="83" t="s">
        <v>24</v>
      </c>
      <c r="D37" s="36" t="s">
        <v>73</v>
      </c>
      <c r="E37" s="73"/>
      <c r="F37" s="39"/>
      <c r="G37" s="39"/>
      <c r="H37" s="30">
        <f>+$E37*F37</f>
        <v>0</v>
      </c>
      <c r="I37" s="30">
        <f>+$E37*G37</f>
        <v>0</v>
      </c>
      <c r="J37" s="39"/>
      <c r="K37" s="39"/>
      <c r="L37" s="40">
        <f t="shared" si="10"/>
        <v>0</v>
      </c>
      <c r="M37" s="40">
        <f t="shared" si="10"/>
        <v>0</v>
      </c>
      <c r="N37" s="39"/>
      <c r="O37" s="39"/>
      <c r="P37" s="40">
        <f t="shared" si="11"/>
        <v>0</v>
      </c>
      <c r="Q37" s="40">
        <f t="shared" si="11"/>
        <v>0</v>
      </c>
      <c r="R37" s="39"/>
      <c r="S37" s="39"/>
      <c r="T37" s="40">
        <f t="shared" si="12"/>
        <v>0</v>
      </c>
      <c r="U37" s="40">
        <f t="shared" si="12"/>
        <v>0</v>
      </c>
      <c r="V37" s="39"/>
      <c r="W37" s="39"/>
      <c r="X37" s="44">
        <f t="shared" si="0"/>
        <v>0</v>
      </c>
      <c r="Y37" s="44">
        <f t="shared" si="0"/>
        <v>0</v>
      </c>
      <c r="AA37" s="39">
        <v>0</v>
      </c>
      <c r="AB37" s="39">
        <v>0</v>
      </c>
      <c r="AD37" s="165">
        <f t="shared" si="6"/>
        <v>0</v>
      </c>
      <c r="AE37" s="165">
        <f t="shared" si="7"/>
        <v>0</v>
      </c>
    </row>
    <row r="38" spans="1:31" ht="12.75">
      <c r="A38" s="147"/>
      <c r="B38" s="7" t="s">
        <v>15</v>
      </c>
      <c r="C38" s="95" t="s">
        <v>64</v>
      </c>
      <c r="D38" s="75"/>
      <c r="E38" s="73"/>
      <c r="F38" s="40"/>
      <c r="G38" s="39"/>
      <c r="H38" s="30">
        <f>SUM(H39:H43)</f>
        <v>0</v>
      </c>
      <c r="I38" s="30">
        <f>SUM(I39:I43)</f>
        <v>0</v>
      </c>
      <c r="J38" s="40"/>
      <c r="K38" s="39"/>
      <c r="L38" s="40">
        <f>SUM(L39:L43)</f>
        <v>0</v>
      </c>
      <c r="M38" s="40">
        <f>SUM(M39:M43)</f>
        <v>0</v>
      </c>
      <c r="N38" s="40"/>
      <c r="O38" s="39"/>
      <c r="P38" s="40">
        <f>SUM(P39:P43)</f>
        <v>0</v>
      </c>
      <c r="Q38" s="40">
        <f>SUM(Q39:Q43)</f>
        <v>0</v>
      </c>
      <c r="R38" s="40"/>
      <c r="S38" s="39"/>
      <c r="T38" s="40">
        <f>SUM(T39:T43)</f>
        <v>0</v>
      </c>
      <c r="U38" s="40">
        <f>SUM(U39:U43)</f>
        <v>0</v>
      </c>
      <c r="V38" s="39"/>
      <c r="W38" s="39"/>
      <c r="X38" s="44">
        <f t="shared" si="0"/>
        <v>0</v>
      </c>
      <c r="Y38" s="44">
        <f t="shared" si="0"/>
        <v>0</v>
      </c>
      <c r="Z38" s="215"/>
      <c r="AA38" s="40"/>
      <c r="AB38" s="39"/>
      <c r="AD38" s="165">
        <f t="shared" si="6"/>
        <v>0</v>
      </c>
      <c r="AE38" s="165">
        <f t="shared" si="7"/>
        <v>0</v>
      </c>
    </row>
    <row r="39" spans="1:31" ht="12.75">
      <c r="A39" s="29">
        <v>22</v>
      </c>
      <c r="B39" s="35" t="s">
        <v>46</v>
      </c>
      <c r="C39" s="83" t="s">
        <v>152</v>
      </c>
      <c r="D39" s="36" t="s">
        <v>17</v>
      </c>
      <c r="E39" s="73"/>
      <c r="F39" s="39"/>
      <c r="G39" s="39"/>
      <c r="H39" s="30">
        <f aca="true" t="shared" si="14" ref="H39:I43">+$E39*F39</f>
        <v>0</v>
      </c>
      <c r="I39" s="30">
        <f t="shared" si="14"/>
        <v>0</v>
      </c>
      <c r="J39" s="39"/>
      <c r="K39" s="39"/>
      <c r="L39" s="40">
        <f aca="true" t="shared" si="15" ref="L39:M46">+$E39*J39</f>
        <v>0</v>
      </c>
      <c r="M39" s="40">
        <f t="shared" si="15"/>
        <v>0</v>
      </c>
      <c r="N39" s="39"/>
      <c r="O39" s="39"/>
      <c r="P39" s="40">
        <f aca="true" t="shared" si="16" ref="P39:Q46">+$E39*N39</f>
        <v>0</v>
      </c>
      <c r="Q39" s="40">
        <f t="shared" si="16"/>
        <v>0</v>
      </c>
      <c r="R39" s="39"/>
      <c r="S39" s="39"/>
      <c r="T39" s="40">
        <f aca="true" t="shared" si="17" ref="T39:U46">+$E39*R39</f>
        <v>0</v>
      </c>
      <c r="U39" s="40">
        <f t="shared" si="17"/>
        <v>0</v>
      </c>
      <c r="V39" s="39"/>
      <c r="W39" s="39"/>
      <c r="X39" s="44">
        <f t="shared" si="0"/>
        <v>0</v>
      </c>
      <c r="Y39" s="44">
        <f t="shared" si="0"/>
        <v>0</v>
      </c>
      <c r="AA39" s="39">
        <v>0</v>
      </c>
      <c r="AB39" s="39">
        <v>0</v>
      </c>
      <c r="AD39" s="165">
        <f t="shared" si="6"/>
        <v>0</v>
      </c>
      <c r="AE39" s="165">
        <f t="shared" si="7"/>
        <v>0</v>
      </c>
    </row>
    <row r="40" spans="1:31" ht="12.75">
      <c r="A40" s="29">
        <v>23</v>
      </c>
      <c r="B40" s="35" t="s">
        <v>47</v>
      </c>
      <c r="C40" s="83" t="s">
        <v>153</v>
      </c>
      <c r="D40" s="36" t="s">
        <v>17</v>
      </c>
      <c r="E40" s="73"/>
      <c r="F40" s="39">
        <v>825</v>
      </c>
      <c r="G40" s="39">
        <v>2700</v>
      </c>
      <c r="H40" s="30">
        <f t="shared" si="14"/>
        <v>0</v>
      </c>
      <c r="I40" s="30">
        <f t="shared" si="14"/>
        <v>0</v>
      </c>
      <c r="J40" s="39">
        <v>825</v>
      </c>
      <c r="K40" s="39">
        <v>2700</v>
      </c>
      <c r="L40" s="40">
        <f t="shared" si="15"/>
        <v>0</v>
      </c>
      <c r="M40" s="40">
        <f t="shared" si="15"/>
        <v>0</v>
      </c>
      <c r="N40" s="39">
        <v>825</v>
      </c>
      <c r="O40" s="39">
        <v>2700</v>
      </c>
      <c r="P40" s="40">
        <f t="shared" si="16"/>
        <v>0</v>
      </c>
      <c r="Q40" s="40">
        <f t="shared" si="16"/>
        <v>0</v>
      </c>
      <c r="R40" s="39">
        <v>825</v>
      </c>
      <c r="S40" s="39">
        <v>2700</v>
      </c>
      <c r="T40" s="40">
        <f t="shared" si="17"/>
        <v>0</v>
      </c>
      <c r="U40" s="40">
        <f t="shared" si="17"/>
        <v>0</v>
      </c>
      <c r="V40" s="39">
        <f aca="true" t="shared" si="18" ref="V40:W43">F40+J40+N40+R40</f>
        <v>3300</v>
      </c>
      <c r="W40" s="39">
        <f t="shared" si="18"/>
        <v>10800</v>
      </c>
      <c r="X40" s="44">
        <f t="shared" si="0"/>
        <v>0</v>
      </c>
      <c r="Y40" s="44">
        <f t="shared" si="0"/>
        <v>0</v>
      </c>
      <c r="AA40" s="39">
        <v>165</v>
      </c>
      <c r="AB40" s="39">
        <v>6000</v>
      </c>
      <c r="AD40" s="165">
        <f t="shared" si="6"/>
        <v>825</v>
      </c>
      <c r="AE40" s="165">
        <f t="shared" si="7"/>
        <v>2700</v>
      </c>
    </row>
    <row r="41" spans="1:31" ht="12.75">
      <c r="A41" s="29">
        <v>24</v>
      </c>
      <c r="B41" s="35" t="s">
        <v>48</v>
      </c>
      <c r="C41" s="83" t="s">
        <v>18</v>
      </c>
      <c r="D41" s="36" t="s">
        <v>17</v>
      </c>
      <c r="E41" s="73"/>
      <c r="F41" s="39">
        <v>225</v>
      </c>
      <c r="G41" s="39">
        <v>900</v>
      </c>
      <c r="H41" s="30">
        <f t="shared" si="14"/>
        <v>0</v>
      </c>
      <c r="I41" s="30">
        <f t="shared" si="14"/>
        <v>0</v>
      </c>
      <c r="J41" s="39">
        <v>225</v>
      </c>
      <c r="K41" s="39">
        <v>900</v>
      </c>
      <c r="L41" s="40">
        <f t="shared" si="15"/>
        <v>0</v>
      </c>
      <c r="M41" s="40">
        <f t="shared" si="15"/>
        <v>0</v>
      </c>
      <c r="N41" s="39">
        <v>225</v>
      </c>
      <c r="O41" s="39">
        <v>900</v>
      </c>
      <c r="P41" s="40">
        <f t="shared" si="16"/>
        <v>0</v>
      </c>
      <c r="Q41" s="40">
        <f t="shared" si="16"/>
        <v>0</v>
      </c>
      <c r="R41" s="39">
        <v>225</v>
      </c>
      <c r="S41" s="39">
        <v>900</v>
      </c>
      <c r="T41" s="40">
        <f t="shared" si="17"/>
        <v>0</v>
      </c>
      <c r="U41" s="40">
        <f t="shared" si="17"/>
        <v>0</v>
      </c>
      <c r="V41" s="39">
        <f t="shared" si="18"/>
        <v>900</v>
      </c>
      <c r="W41" s="39">
        <f t="shared" si="18"/>
        <v>3600</v>
      </c>
      <c r="X41" s="44">
        <f t="shared" si="0"/>
        <v>0</v>
      </c>
      <c r="Y41" s="44">
        <f t="shared" si="0"/>
        <v>0</v>
      </c>
      <c r="AA41" s="39">
        <v>45</v>
      </c>
      <c r="AB41" s="39">
        <v>2000</v>
      </c>
      <c r="AD41" s="165">
        <f t="shared" si="6"/>
        <v>225</v>
      </c>
      <c r="AE41" s="165">
        <f t="shared" si="7"/>
        <v>900</v>
      </c>
    </row>
    <row r="42" spans="1:31" ht="12.75">
      <c r="A42" s="29">
        <v>25</v>
      </c>
      <c r="B42" s="35" t="s">
        <v>49</v>
      </c>
      <c r="C42" s="83" t="s">
        <v>70</v>
      </c>
      <c r="D42" s="36" t="s">
        <v>1</v>
      </c>
      <c r="E42" s="73"/>
      <c r="F42" s="39">
        <v>6</v>
      </c>
      <c r="G42" s="257">
        <v>22.5</v>
      </c>
      <c r="H42" s="30">
        <f t="shared" si="14"/>
        <v>0</v>
      </c>
      <c r="I42" s="30">
        <f t="shared" si="14"/>
        <v>0</v>
      </c>
      <c r="J42" s="39">
        <v>6</v>
      </c>
      <c r="K42" s="257">
        <v>22.5</v>
      </c>
      <c r="L42" s="40">
        <f t="shared" si="15"/>
        <v>0</v>
      </c>
      <c r="M42" s="40">
        <f t="shared" si="15"/>
        <v>0</v>
      </c>
      <c r="N42" s="39">
        <v>6</v>
      </c>
      <c r="O42" s="257">
        <v>22.5</v>
      </c>
      <c r="P42" s="40">
        <f t="shared" si="16"/>
        <v>0</v>
      </c>
      <c r="Q42" s="40">
        <f t="shared" si="16"/>
        <v>0</v>
      </c>
      <c r="R42" s="39">
        <v>6</v>
      </c>
      <c r="S42" s="257">
        <v>22.5</v>
      </c>
      <c r="T42" s="40">
        <f t="shared" si="17"/>
        <v>0</v>
      </c>
      <c r="U42" s="40">
        <f t="shared" si="17"/>
        <v>0</v>
      </c>
      <c r="V42" s="39">
        <f t="shared" si="18"/>
        <v>24</v>
      </c>
      <c r="W42" s="39">
        <f t="shared" si="18"/>
        <v>90</v>
      </c>
      <c r="X42" s="44">
        <f t="shared" si="0"/>
        <v>0</v>
      </c>
      <c r="Y42" s="44">
        <f t="shared" si="0"/>
        <v>0</v>
      </c>
      <c r="AA42" s="39">
        <v>1.2</v>
      </c>
      <c r="AB42" s="39">
        <v>50</v>
      </c>
      <c r="AD42" s="165">
        <f t="shared" si="6"/>
        <v>6</v>
      </c>
      <c r="AE42" s="165">
        <f t="shared" si="7"/>
        <v>22.5</v>
      </c>
    </row>
    <row r="43" spans="1:31" ht="12.75">
      <c r="A43" s="29">
        <v>26</v>
      </c>
      <c r="B43" s="35" t="s">
        <v>66</v>
      </c>
      <c r="C43" s="83" t="s">
        <v>65</v>
      </c>
      <c r="D43" s="36" t="s">
        <v>1</v>
      </c>
      <c r="E43" s="73"/>
      <c r="F43" s="258">
        <v>2.25</v>
      </c>
      <c r="G43" s="39">
        <v>9</v>
      </c>
      <c r="H43" s="30">
        <f t="shared" si="14"/>
        <v>0</v>
      </c>
      <c r="I43" s="30">
        <f t="shared" si="14"/>
        <v>0</v>
      </c>
      <c r="J43" s="258">
        <v>2.25</v>
      </c>
      <c r="K43" s="39">
        <v>9</v>
      </c>
      <c r="L43" s="40">
        <f t="shared" si="15"/>
        <v>0</v>
      </c>
      <c r="M43" s="40">
        <f t="shared" si="15"/>
        <v>0</v>
      </c>
      <c r="N43" s="258">
        <v>2.25</v>
      </c>
      <c r="O43" s="39">
        <v>9</v>
      </c>
      <c r="P43" s="40">
        <f t="shared" si="16"/>
        <v>0</v>
      </c>
      <c r="Q43" s="40">
        <f t="shared" si="16"/>
        <v>0</v>
      </c>
      <c r="R43" s="258">
        <v>2.25</v>
      </c>
      <c r="S43" s="39">
        <v>9</v>
      </c>
      <c r="T43" s="40">
        <f t="shared" si="17"/>
        <v>0</v>
      </c>
      <c r="U43" s="40">
        <f t="shared" si="17"/>
        <v>0</v>
      </c>
      <c r="V43" s="39">
        <f t="shared" si="18"/>
        <v>9</v>
      </c>
      <c r="W43" s="39">
        <f t="shared" si="18"/>
        <v>36</v>
      </c>
      <c r="X43" s="44">
        <f t="shared" si="0"/>
        <v>0</v>
      </c>
      <c r="Y43" s="44">
        <f t="shared" si="0"/>
        <v>0</v>
      </c>
      <c r="AA43" s="39">
        <v>0.45</v>
      </c>
      <c r="AB43" s="39">
        <v>20</v>
      </c>
      <c r="AD43" s="165">
        <f t="shared" si="6"/>
        <v>2.25</v>
      </c>
      <c r="AE43" s="165">
        <f t="shared" si="7"/>
        <v>9</v>
      </c>
    </row>
    <row r="44" spans="1:31" ht="12.75">
      <c r="A44" s="147"/>
      <c r="B44" s="7" t="s">
        <v>19</v>
      </c>
      <c r="C44" s="149" t="s">
        <v>67</v>
      </c>
      <c r="D44" s="76"/>
      <c r="E44" s="73"/>
      <c r="F44" s="40"/>
      <c r="G44" s="39"/>
      <c r="H44" s="30">
        <f>SUM(H45:H46)</f>
        <v>0</v>
      </c>
      <c r="I44" s="30">
        <f>SUM(I45:I46)</f>
        <v>0</v>
      </c>
      <c r="J44" s="40"/>
      <c r="K44" s="39"/>
      <c r="L44" s="40">
        <f>SUM(L45:L46)</f>
        <v>0</v>
      </c>
      <c r="M44" s="40">
        <f>SUM(M45:M46)</f>
        <v>0</v>
      </c>
      <c r="N44" s="40"/>
      <c r="O44" s="39"/>
      <c r="P44" s="40">
        <f>SUM(P45:P46)</f>
        <v>0</v>
      </c>
      <c r="Q44" s="40">
        <f>SUM(Q45:Q46)</f>
        <v>0</v>
      </c>
      <c r="R44" s="40"/>
      <c r="S44" s="39"/>
      <c r="T44" s="40">
        <f>SUM(T45:T46)</f>
        <v>0</v>
      </c>
      <c r="U44" s="40">
        <f>SUM(U45:U46)</f>
        <v>0</v>
      </c>
      <c r="V44" s="39"/>
      <c r="W44" s="39"/>
      <c r="X44" s="44">
        <f t="shared" si="0"/>
        <v>0</v>
      </c>
      <c r="Y44" s="44">
        <f t="shared" si="0"/>
        <v>0</v>
      </c>
      <c r="AA44" s="40"/>
      <c r="AB44" s="39"/>
      <c r="AD44" s="165">
        <f t="shared" si="6"/>
        <v>0</v>
      </c>
      <c r="AE44" s="165">
        <f t="shared" si="7"/>
        <v>0</v>
      </c>
    </row>
    <row r="45" spans="1:31" ht="12.75">
      <c r="A45" s="29">
        <v>27</v>
      </c>
      <c r="B45" s="35" t="s">
        <v>50</v>
      </c>
      <c r="C45" s="83" t="s">
        <v>71</v>
      </c>
      <c r="D45" s="36" t="s">
        <v>17</v>
      </c>
      <c r="E45" s="73"/>
      <c r="F45" s="39"/>
      <c r="G45" s="39"/>
      <c r="H45" s="30">
        <f>+$E45*F45</f>
        <v>0</v>
      </c>
      <c r="I45" s="30">
        <f>+$E45*G45</f>
        <v>0</v>
      </c>
      <c r="J45" s="39"/>
      <c r="K45" s="39"/>
      <c r="L45" s="40">
        <f t="shared" si="15"/>
        <v>0</v>
      </c>
      <c r="M45" s="40">
        <f t="shared" si="15"/>
        <v>0</v>
      </c>
      <c r="N45" s="39"/>
      <c r="O45" s="39"/>
      <c r="P45" s="40">
        <f t="shared" si="16"/>
        <v>0</v>
      </c>
      <c r="Q45" s="40">
        <f t="shared" si="16"/>
        <v>0</v>
      </c>
      <c r="R45" s="39"/>
      <c r="S45" s="39"/>
      <c r="T45" s="40">
        <f t="shared" si="17"/>
        <v>0</v>
      </c>
      <c r="U45" s="40">
        <f t="shared" si="17"/>
        <v>0</v>
      </c>
      <c r="V45" s="39"/>
      <c r="W45" s="39"/>
      <c r="X45" s="44">
        <f t="shared" si="0"/>
        <v>0</v>
      </c>
      <c r="Y45" s="44">
        <f t="shared" si="0"/>
        <v>0</v>
      </c>
      <c r="AA45" s="39">
        <v>0</v>
      </c>
      <c r="AB45" s="39">
        <v>0</v>
      </c>
      <c r="AD45" s="165">
        <f t="shared" si="6"/>
        <v>0</v>
      </c>
      <c r="AE45" s="165">
        <f t="shared" si="7"/>
        <v>0</v>
      </c>
    </row>
    <row r="46" spans="1:31" ht="12.75">
      <c r="A46" s="29">
        <v>28</v>
      </c>
      <c r="B46" s="35" t="s">
        <v>51</v>
      </c>
      <c r="C46" s="83" t="s">
        <v>72</v>
      </c>
      <c r="D46" s="36" t="s">
        <v>17</v>
      </c>
      <c r="E46" s="73"/>
      <c r="F46" s="39"/>
      <c r="G46" s="39"/>
      <c r="H46" s="30">
        <f>+$E46*F46</f>
        <v>0</v>
      </c>
      <c r="I46" s="30">
        <f>+$E46*G46</f>
        <v>0</v>
      </c>
      <c r="J46" s="39"/>
      <c r="K46" s="39"/>
      <c r="L46" s="40">
        <f t="shared" si="15"/>
        <v>0</v>
      </c>
      <c r="M46" s="40">
        <f t="shared" si="15"/>
        <v>0</v>
      </c>
      <c r="N46" s="39"/>
      <c r="O46" s="39"/>
      <c r="P46" s="40">
        <f t="shared" si="16"/>
        <v>0</v>
      </c>
      <c r="Q46" s="40">
        <f t="shared" si="16"/>
        <v>0</v>
      </c>
      <c r="R46" s="39"/>
      <c r="S46" s="39"/>
      <c r="T46" s="40">
        <f t="shared" si="17"/>
        <v>0</v>
      </c>
      <c r="U46" s="40">
        <f t="shared" si="17"/>
        <v>0</v>
      </c>
      <c r="V46" s="39"/>
      <c r="W46" s="39"/>
      <c r="X46" s="44">
        <f t="shared" si="0"/>
        <v>0</v>
      </c>
      <c r="Y46" s="44">
        <f t="shared" si="0"/>
        <v>0</v>
      </c>
      <c r="AA46" s="39">
        <v>0</v>
      </c>
      <c r="AB46" s="39">
        <v>0</v>
      </c>
      <c r="AD46" s="165">
        <f t="shared" si="6"/>
        <v>0</v>
      </c>
      <c r="AE46" s="165">
        <f t="shared" si="7"/>
        <v>0</v>
      </c>
    </row>
    <row r="47" spans="1:31" ht="12.75">
      <c r="A47" s="150"/>
      <c r="B47" s="100" t="s">
        <v>68</v>
      </c>
      <c r="C47" s="149" t="s">
        <v>20</v>
      </c>
      <c r="D47" s="101"/>
      <c r="E47" s="73"/>
      <c r="F47" s="39"/>
      <c r="G47" s="39"/>
      <c r="H47" s="30">
        <f>SUM(H48:H100)</f>
        <v>0</v>
      </c>
      <c r="I47" s="30">
        <f>SUM(I48:I100)</f>
        <v>0</v>
      </c>
      <c r="J47" s="39"/>
      <c r="K47" s="39"/>
      <c r="L47" s="40">
        <f>SUM(L48:L100)</f>
        <v>0</v>
      </c>
      <c r="M47" s="40">
        <f>SUM(M48:M100)</f>
        <v>0</v>
      </c>
      <c r="N47" s="39"/>
      <c r="O47" s="39"/>
      <c r="P47" s="40">
        <f>SUM(P48:P100)</f>
        <v>0</v>
      </c>
      <c r="Q47" s="40">
        <f>SUM(Q48:Q100)</f>
        <v>0</v>
      </c>
      <c r="R47" s="39"/>
      <c r="S47" s="39"/>
      <c r="T47" s="40">
        <f>SUM(T48:T100)</f>
        <v>0</v>
      </c>
      <c r="U47" s="40">
        <f>SUM(U48:U100)</f>
        <v>0</v>
      </c>
      <c r="V47" s="39"/>
      <c r="W47" s="39"/>
      <c r="X47" s="44">
        <f t="shared" si="0"/>
        <v>0</v>
      </c>
      <c r="Y47" s="44">
        <f t="shared" si="0"/>
        <v>0</v>
      </c>
      <c r="Z47" s="215"/>
      <c r="AA47" s="39"/>
      <c r="AB47" s="39"/>
      <c r="AD47" s="165">
        <f t="shared" si="6"/>
        <v>0</v>
      </c>
      <c r="AE47" s="165">
        <f t="shared" si="7"/>
        <v>0</v>
      </c>
    </row>
    <row r="48" spans="1:31" ht="12.75">
      <c r="A48" s="29">
        <v>29</v>
      </c>
      <c r="B48" s="35" t="s">
        <v>52</v>
      </c>
      <c r="C48" s="83" t="s">
        <v>128</v>
      </c>
      <c r="D48" s="36" t="s">
        <v>11</v>
      </c>
      <c r="E48" s="73"/>
      <c r="F48" s="39">
        <v>625</v>
      </c>
      <c r="G48" s="39">
        <v>2250</v>
      </c>
      <c r="H48" s="30">
        <f>+$E48*F48</f>
        <v>0</v>
      </c>
      <c r="I48" s="30">
        <f>+$E48*G48</f>
        <v>0</v>
      </c>
      <c r="J48" s="39">
        <v>625</v>
      </c>
      <c r="K48" s="39">
        <v>2250</v>
      </c>
      <c r="L48" s="40">
        <f>+$E48*J48</f>
        <v>0</v>
      </c>
      <c r="M48" s="40">
        <f>+$E48*K48</f>
        <v>0</v>
      </c>
      <c r="N48" s="39">
        <v>625</v>
      </c>
      <c r="O48" s="39">
        <v>2250</v>
      </c>
      <c r="P48" s="40">
        <f>+$E48*N48</f>
        <v>0</v>
      </c>
      <c r="Q48" s="40">
        <f>+$E48*O48</f>
        <v>0</v>
      </c>
      <c r="R48" s="39">
        <v>625</v>
      </c>
      <c r="S48" s="39">
        <v>2250</v>
      </c>
      <c r="T48" s="40">
        <f>+$E48*R48</f>
        <v>0</v>
      </c>
      <c r="U48" s="40">
        <f>+$E48*S48</f>
        <v>0</v>
      </c>
      <c r="V48" s="39">
        <f>F48+J48+N48+R48</f>
        <v>2500</v>
      </c>
      <c r="W48" s="39">
        <f>G48+K48+O48+S48</f>
        <v>9000</v>
      </c>
      <c r="X48" s="44">
        <f t="shared" si="0"/>
        <v>0</v>
      </c>
      <c r="Y48" s="44">
        <f t="shared" si="0"/>
        <v>0</v>
      </c>
      <c r="AA48" s="39">
        <v>125</v>
      </c>
      <c r="AB48" s="39">
        <v>5000</v>
      </c>
      <c r="AD48" s="165">
        <f t="shared" si="6"/>
        <v>625</v>
      </c>
      <c r="AE48" s="165">
        <f t="shared" si="7"/>
        <v>2250</v>
      </c>
    </row>
    <row r="49" spans="1:31" ht="12.75">
      <c r="A49" s="150"/>
      <c r="B49" s="102"/>
      <c r="C49" s="103" t="s">
        <v>143</v>
      </c>
      <c r="D49" s="89"/>
      <c r="E49" s="73"/>
      <c r="F49" s="39"/>
      <c r="G49" s="39"/>
      <c r="H49" s="30"/>
      <c r="I49" s="30"/>
      <c r="J49" s="39"/>
      <c r="K49" s="39"/>
      <c r="L49" s="40"/>
      <c r="M49" s="40"/>
      <c r="N49" s="39"/>
      <c r="O49" s="39"/>
      <c r="P49" s="40"/>
      <c r="Q49" s="40"/>
      <c r="R49" s="39"/>
      <c r="S49" s="39"/>
      <c r="T49" s="40"/>
      <c r="U49" s="40"/>
      <c r="V49" s="39"/>
      <c r="W49" s="39"/>
      <c r="X49" s="44"/>
      <c r="Y49" s="44"/>
      <c r="AA49" s="39"/>
      <c r="AB49" s="39"/>
      <c r="AD49" s="165">
        <f t="shared" si="6"/>
        <v>0</v>
      </c>
      <c r="AE49" s="165">
        <f t="shared" si="7"/>
        <v>0</v>
      </c>
    </row>
    <row r="50" spans="1:31" ht="12.75">
      <c r="A50" s="150"/>
      <c r="B50" s="102"/>
      <c r="C50" s="104" t="s">
        <v>132</v>
      </c>
      <c r="D50" s="89"/>
      <c r="E50" s="73"/>
      <c r="F50" s="39"/>
      <c r="G50" s="39"/>
      <c r="H50" s="30"/>
      <c r="I50" s="30"/>
      <c r="J50" s="39"/>
      <c r="K50" s="39"/>
      <c r="L50" s="40"/>
      <c r="M50" s="40"/>
      <c r="N50" s="39"/>
      <c r="O50" s="39"/>
      <c r="P50" s="40"/>
      <c r="Q50" s="40"/>
      <c r="R50" s="39"/>
      <c r="S50" s="39"/>
      <c r="T50" s="40"/>
      <c r="U50" s="40"/>
      <c r="V50" s="39"/>
      <c r="W50" s="39"/>
      <c r="X50" s="44"/>
      <c r="Y50" s="44"/>
      <c r="AA50" s="39"/>
      <c r="AB50" s="39"/>
      <c r="AD50" s="165">
        <f t="shared" si="6"/>
        <v>0</v>
      </c>
      <c r="AE50" s="165">
        <f t="shared" si="7"/>
        <v>0</v>
      </c>
    </row>
    <row r="51" spans="1:31" ht="12.75">
      <c r="A51" s="150"/>
      <c r="B51" s="102"/>
      <c r="C51" s="104" t="s">
        <v>166</v>
      </c>
      <c r="D51" s="89"/>
      <c r="E51" s="73"/>
      <c r="F51" s="39"/>
      <c r="G51" s="39"/>
      <c r="H51" s="30"/>
      <c r="I51" s="30"/>
      <c r="J51" s="39"/>
      <c r="K51" s="39"/>
      <c r="L51" s="40"/>
      <c r="M51" s="40"/>
      <c r="N51" s="39"/>
      <c r="O51" s="39"/>
      <c r="P51" s="40"/>
      <c r="Q51" s="40"/>
      <c r="R51" s="39"/>
      <c r="S51" s="39"/>
      <c r="T51" s="40"/>
      <c r="U51" s="40"/>
      <c r="V51" s="39"/>
      <c r="W51" s="39"/>
      <c r="X51" s="44"/>
      <c r="Y51" s="44"/>
      <c r="AA51" s="39"/>
      <c r="AB51" s="39"/>
      <c r="AD51" s="165">
        <f t="shared" si="6"/>
        <v>0</v>
      </c>
      <c r="AE51" s="165">
        <f t="shared" si="7"/>
        <v>0</v>
      </c>
    </row>
    <row r="52" spans="1:31" ht="12.75">
      <c r="A52" s="150"/>
      <c r="B52" s="102"/>
      <c r="C52" s="104" t="s">
        <v>134</v>
      </c>
      <c r="D52" s="89"/>
      <c r="E52" s="73"/>
      <c r="F52" s="39"/>
      <c r="G52" s="39"/>
      <c r="H52" s="30"/>
      <c r="I52" s="30"/>
      <c r="J52" s="39"/>
      <c r="K52" s="39"/>
      <c r="L52" s="40"/>
      <c r="M52" s="40"/>
      <c r="N52" s="39"/>
      <c r="O52" s="39"/>
      <c r="P52" s="40"/>
      <c r="Q52" s="40"/>
      <c r="R52" s="39"/>
      <c r="S52" s="39"/>
      <c r="T52" s="40"/>
      <c r="U52" s="40"/>
      <c r="V52" s="39"/>
      <c r="W52" s="39"/>
      <c r="X52" s="44"/>
      <c r="Y52" s="44"/>
      <c r="AA52" s="39"/>
      <c r="AB52" s="39"/>
      <c r="AD52" s="165">
        <f t="shared" si="6"/>
        <v>0</v>
      </c>
      <c r="AE52" s="165">
        <f t="shared" si="7"/>
        <v>0</v>
      </c>
    </row>
    <row r="53" spans="1:31" ht="12.75">
      <c r="A53" s="150"/>
      <c r="B53" s="102"/>
      <c r="C53" s="104" t="s">
        <v>83</v>
      </c>
      <c r="D53" s="89"/>
      <c r="E53" s="73"/>
      <c r="F53" s="39"/>
      <c r="G53" s="39"/>
      <c r="H53" s="30"/>
      <c r="I53" s="30"/>
      <c r="J53" s="39"/>
      <c r="K53" s="39"/>
      <c r="L53" s="40"/>
      <c r="M53" s="40"/>
      <c r="N53" s="39"/>
      <c r="O53" s="39"/>
      <c r="P53" s="40"/>
      <c r="Q53" s="40"/>
      <c r="R53" s="39"/>
      <c r="S53" s="39"/>
      <c r="T53" s="40"/>
      <c r="U53" s="40"/>
      <c r="V53" s="39"/>
      <c r="W53" s="39"/>
      <c r="X53" s="44"/>
      <c r="Y53" s="44"/>
      <c r="AA53" s="39"/>
      <c r="AB53" s="39"/>
      <c r="AD53" s="165">
        <f t="shared" si="6"/>
        <v>0</v>
      </c>
      <c r="AE53" s="165">
        <f t="shared" si="7"/>
        <v>0</v>
      </c>
    </row>
    <row r="54" spans="1:31" ht="12.75">
      <c r="A54" s="150"/>
      <c r="B54" s="102"/>
      <c r="C54" s="151" t="s">
        <v>135</v>
      </c>
      <c r="D54" s="89"/>
      <c r="E54" s="73"/>
      <c r="F54" s="39"/>
      <c r="G54" s="39"/>
      <c r="H54" s="30"/>
      <c r="I54" s="30"/>
      <c r="J54" s="39"/>
      <c r="K54" s="39"/>
      <c r="L54" s="40"/>
      <c r="M54" s="40"/>
      <c r="N54" s="39"/>
      <c r="O54" s="39"/>
      <c r="P54" s="40"/>
      <c r="Q54" s="40"/>
      <c r="R54" s="39"/>
      <c r="S54" s="39"/>
      <c r="T54" s="40"/>
      <c r="U54" s="40"/>
      <c r="V54" s="39"/>
      <c r="W54" s="39"/>
      <c r="X54" s="44"/>
      <c r="Y54" s="44"/>
      <c r="AA54" s="39"/>
      <c r="AB54" s="39"/>
      <c r="AD54" s="165">
        <f t="shared" si="6"/>
        <v>0</v>
      </c>
      <c r="AE54" s="165">
        <f t="shared" si="7"/>
        <v>0</v>
      </c>
    </row>
    <row r="55" spans="1:31" ht="12.75">
      <c r="A55" s="150"/>
      <c r="B55" s="102"/>
      <c r="C55" s="104" t="s">
        <v>80</v>
      </c>
      <c r="D55" s="89"/>
      <c r="E55" s="73"/>
      <c r="F55" s="39"/>
      <c r="G55" s="39"/>
      <c r="H55" s="30"/>
      <c r="I55" s="30"/>
      <c r="J55" s="39"/>
      <c r="K55" s="39"/>
      <c r="L55" s="40"/>
      <c r="M55" s="40"/>
      <c r="N55" s="39"/>
      <c r="O55" s="39"/>
      <c r="P55" s="40"/>
      <c r="Q55" s="40"/>
      <c r="R55" s="39"/>
      <c r="S55" s="39"/>
      <c r="T55" s="40"/>
      <c r="U55" s="40"/>
      <c r="V55" s="39"/>
      <c r="W55" s="39"/>
      <c r="X55" s="44"/>
      <c r="Y55" s="44"/>
      <c r="AA55" s="39"/>
      <c r="AB55" s="39"/>
      <c r="AD55" s="165">
        <f t="shared" si="6"/>
        <v>0</v>
      </c>
      <c r="AE55" s="165">
        <f t="shared" si="7"/>
        <v>0</v>
      </c>
    </row>
    <row r="56" spans="1:31" ht="12.75">
      <c r="A56" s="29">
        <v>30</v>
      </c>
      <c r="B56" s="35" t="s">
        <v>53</v>
      </c>
      <c r="C56" s="83" t="s">
        <v>186</v>
      </c>
      <c r="D56" s="36" t="s">
        <v>11</v>
      </c>
      <c r="E56" s="73"/>
      <c r="F56" s="39">
        <v>875</v>
      </c>
      <c r="G56" s="39">
        <v>3375</v>
      </c>
      <c r="H56" s="30">
        <f>+$E56*F56</f>
        <v>0</v>
      </c>
      <c r="I56" s="30">
        <f>+$E56*G56</f>
        <v>0</v>
      </c>
      <c r="J56" s="39">
        <v>875</v>
      </c>
      <c r="K56" s="39">
        <v>3375</v>
      </c>
      <c r="L56" s="40">
        <f>+$E56*J56</f>
        <v>0</v>
      </c>
      <c r="M56" s="40">
        <f>+$E56*K56</f>
        <v>0</v>
      </c>
      <c r="N56" s="39">
        <v>875</v>
      </c>
      <c r="O56" s="39">
        <v>3375</v>
      </c>
      <c r="P56" s="40">
        <f>+$E56*N56</f>
        <v>0</v>
      </c>
      <c r="Q56" s="40">
        <f>+$E56*O56</f>
        <v>0</v>
      </c>
      <c r="R56" s="39">
        <v>875</v>
      </c>
      <c r="S56" s="39">
        <v>3375</v>
      </c>
      <c r="T56" s="40">
        <f>+$E56*R56</f>
        <v>0</v>
      </c>
      <c r="U56" s="40">
        <f>+$E56*S56</f>
        <v>0</v>
      </c>
      <c r="V56" s="39">
        <f>F56+J56+N56+R56</f>
        <v>3500</v>
      </c>
      <c r="W56" s="39">
        <f>G56+K56+O56+S56</f>
        <v>13500</v>
      </c>
      <c r="X56" s="44">
        <f>+H56+L56+P56+T56</f>
        <v>0</v>
      </c>
      <c r="Y56" s="44">
        <f>+I56+M56+Q56+U56</f>
        <v>0</v>
      </c>
      <c r="AA56" s="39">
        <v>175</v>
      </c>
      <c r="AB56" s="39">
        <v>7500</v>
      </c>
      <c r="AD56" s="165">
        <f t="shared" si="6"/>
        <v>875</v>
      </c>
      <c r="AE56" s="165">
        <f t="shared" si="7"/>
        <v>3375</v>
      </c>
    </row>
    <row r="57" spans="1:31" ht="12.75">
      <c r="A57" s="150"/>
      <c r="B57" s="102"/>
      <c r="C57" s="103" t="s">
        <v>190</v>
      </c>
      <c r="D57" s="89"/>
      <c r="E57" s="73"/>
      <c r="F57" s="39"/>
      <c r="G57" s="39"/>
      <c r="H57" s="30"/>
      <c r="I57" s="30"/>
      <c r="J57" s="39"/>
      <c r="K57" s="39"/>
      <c r="L57" s="40"/>
      <c r="M57" s="40"/>
      <c r="N57" s="39"/>
      <c r="O57" s="39"/>
      <c r="P57" s="40"/>
      <c r="Q57" s="40"/>
      <c r="R57" s="39"/>
      <c r="S57" s="39"/>
      <c r="T57" s="40"/>
      <c r="U57" s="40"/>
      <c r="V57" s="39"/>
      <c r="W57" s="39"/>
      <c r="X57" s="44"/>
      <c r="Y57" s="44"/>
      <c r="AA57" s="39"/>
      <c r="AB57" s="39"/>
      <c r="AD57" s="165">
        <f t="shared" si="6"/>
        <v>0</v>
      </c>
      <c r="AE57" s="165">
        <f t="shared" si="7"/>
        <v>0</v>
      </c>
    </row>
    <row r="58" spans="1:31" ht="12.75">
      <c r="A58" s="150"/>
      <c r="B58" s="102"/>
      <c r="C58" s="104" t="s">
        <v>132</v>
      </c>
      <c r="D58" s="89"/>
      <c r="E58" s="73"/>
      <c r="F58" s="39"/>
      <c r="G58" s="39"/>
      <c r="H58" s="30"/>
      <c r="I58" s="30"/>
      <c r="J58" s="39"/>
      <c r="K58" s="39"/>
      <c r="L58" s="40"/>
      <c r="M58" s="40"/>
      <c r="N58" s="39"/>
      <c r="O58" s="39"/>
      <c r="P58" s="40"/>
      <c r="Q58" s="40"/>
      <c r="R58" s="39"/>
      <c r="S58" s="39"/>
      <c r="T58" s="40"/>
      <c r="U58" s="40"/>
      <c r="V58" s="39"/>
      <c r="W58" s="39"/>
      <c r="X58" s="44"/>
      <c r="Y58" s="44"/>
      <c r="AA58" s="39"/>
      <c r="AB58" s="39"/>
      <c r="AD58" s="165">
        <f t="shared" si="6"/>
        <v>0</v>
      </c>
      <c r="AE58" s="165">
        <f t="shared" si="7"/>
        <v>0</v>
      </c>
    </row>
    <row r="59" spans="1:31" ht="12.75">
      <c r="A59" s="150"/>
      <c r="B59" s="102"/>
      <c r="C59" s="104" t="s">
        <v>81</v>
      </c>
      <c r="D59" s="89"/>
      <c r="E59" s="73"/>
      <c r="F59" s="39"/>
      <c r="G59" s="39"/>
      <c r="H59" s="30"/>
      <c r="I59" s="30"/>
      <c r="J59" s="39"/>
      <c r="K59" s="39"/>
      <c r="L59" s="40"/>
      <c r="M59" s="40"/>
      <c r="N59" s="39"/>
      <c r="O59" s="39"/>
      <c r="P59" s="40"/>
      <c r="Q59" s="40"/>
      <c r="R59" s="39"/>
      <c r="S59" s="39"/>
      <c r="T59" s="40"/>
      <c r="U59" s="40"/>
      <c r="V59" s="39"/>
      <c r="W59" s="39"/>
      <c r="X59" s="44"/>
      <c r="Y59" s="44"/>
      <c r="AA59" s="39"/>
      <c r="AB59" s="39"/>
      <c r="AD59" s="165">
        <f t="shared" si="6"/>
        <v>0</v>
      </c>
      <c r="AE59" s="165">
        <f t="shared" si="7"/>
        <v>0</v>
      </c>
    </row>
    <row r="60" spans="1:31" ht="12.75">
      <c r="A60" s="150"/>
      <c r="B60" s="102"/>
      <c r="C60" s="104" t="s">
        <v>82</v>
      </c>
      <c r="D60" s="89"/>
      <c r="E60" s="73"/>
      <c r="F60" s="39"/>
      <c r="G60" s="39"/>
      <c r="H60" s="30"/>
      <c r="I60" s="30"/>
      <c r="J60" s="39"/>
      <c r="K60" s="39"/>
      <c r="L60" s="40"/>
      <c r="M60" s="40"/>
      <c r="N60" s="39"/>
      <c r="O60" s="39"/>
      <c r="P60" s="40"/>
      <c r="Q60" s="40"/>
      <c r="R60" s="39"/>
      <c r="S60" s="39"/>
      <c r="T60" s="40"/>
      <c r="U60" s="40"/>
      <c r="V60" s="39"/>
      <c r="W60" s="39"/>
      <c r="X60" s="44"/>
      <c r="Y60" s="44"/>
      <c r="AA60" s="39"/>
      <c r="AB60" s="39"/>
      <c r="AD60" s="165">
        <f t="shared" si="6"/>
        <v>0</v>
      </c>
      <c r="AE60" s="165">
        <f t="shared" si="7"/>
        <v>0</v>
      </c>
    </row>
    <row r="61" spans="1:31" ht="12.75">
      <c r="A61" s="150"/>
      <c r="B61" s="102"/>
      <c r="C61" s="104" t="s">
        <v>83</v>
      </c>
      <c r="D61" s="89"/>
      <c r="E61" s="73"/>
      <c r="F61" s="39"/>
      <c r="G61" s="39"/>
      <c r="H61" s="30"/>
      <c r="I61" s="30"/>
      <c r="J61" s="39"/>
      <c r="K61" s="39"/>
      <c r="L61" s="40"/>
      <c r="M61" s="40"/>
      <c r="N61" s="39"/>
      <c r="O61" s="39"/>
      <c r="P61" s="40"/>
      <c r="Q61" s="40"/>
      <c r="R61" s="39"/>
      <c r="S61" s="39"/>
      <c r="T61" s="40"/>
      <c r="U61" s="40"/>
      <c r="V61" s="39"/>
      <c r="W61" s="39"/>
      <c r="X61" s="44"/>
      <c r="Y61" s="44"/>
      <c r="AA61" s="39"/>
      <c r="AB61" s="39"/>
      <c r="AD61" s="165">
        <f t="shared" si="6"/>
        <v>0</v>
      </c>
      <c r="AE61" s="165">
        <f t="shared" si="7"/>
        <v>0</v>
      </c>
    </row>
    <row r="62" spans="1:31" ht="12.75">
      <c r="A62" s="150"/>
      <c r="B62" s="102"/>
      <c r="C62" s="151" t="s">
        <v>84</v>
      </c>
      <c r="D62" s="89"/>
      <c r="E62" s="73"/>
      <c r="F62" s="39"/>
      <c r="G62" s="39"/>
      <c r="H62" s="30"/>
      <c r="I62" s="30"/>
      <c r="J62" s="39"/>
      <c r="K62" s="39"/>
      <c r="L62" s="40"/>
      <c r="M62" s="40"/>
      <c r="N62" s="39"/>
      <c r="O62" s="39"/>
      <c r="P62" s="40"/>
      <c r="Q62" s="40"/>
      <c r="R62" s="39"/>
      <c r="S62" s="39"/>
      <c r="T62" s="40"/>
      <c r="U62" s="40"/>
      <c r="V62" s="39"/>
      <c r="W62" s="39"/>
      <c r="X62" s="44"/>
      <c r="Y62" s="44"/>
      <c r="AA62" s="39"/>
      <c r="AB62" s="39"/>
      <c r="AD62" s="165">
        <f t="shared" si="6"/>
        <v>0</v>
      </c>
      <c r="AE62" s="165">
        <f t="shared" si="7"/>
        <v>0</v>
      </c>
    </row>
    <row r="63" spans="1:31" ht="12.75">
      <c r="A63" s="150"/>
      <c r="B63" s="102"/>
      <c r="C63" s="104" t="s">
        <v>80</v>
      </c>
      <c r="D63" s="89"/>
      <c r="E63" s="73"/>
      <c r="F63" s="39"/>
      <c r="G63" s="39"/>
      <c r="H63" s="30"/>
      <c r="I63" s="30"/>
      <c r="J63" s="39"/>
      <c r="K63" s="39"/>
      <c r="L63" s="40"/>
      <c r="M63" s="40"/>
      <c r="N63" s="39"/>
      <c r="O63" s="39"/>
      <c r="P63" s="40"/>
      <c r="Q63" s="40"/>
      <c r="R63" s="39"/>
      <c r="S63" s="39"/>
      <c r="T63" s="40"/>
      <c r="U63" s="40"/>
      <c r="V63" s="39"/>
      <c r="W63" s="39"/>
      <c r="X63" s="44"/>
      <c r="Y63" s="44"/>
      <c r="AA63" s="39"/>
      <c r="AB63" s="39"/>
      <c r="AD63" s="165">
        <f t="shared" si="6"/>
        <v>0</v>
      </c>
      <c r="AE63" s="165">
        <f t="shared" si="7"/>
        <v>0</v>
      </c>
    </row>
    <row r="64" spans="1:31" ht="12.75">
      <c r="A64" s="29">
        <v>31</v>
      </c>
      <c r="B64" s="35" t="s">
        <v>55</v>
      </c>
      <c r="C64" s="83" t="s">
        <v>130</v>
      </c>
      <c r="D64" s="36" t="s">
        <v>11</v>
      </c>
      <c r="E64" s="73"/>
      <c r="F64" s="39">
        <v>625</v>
      </c>
      <c r="G64" s="39">
        <v>2250</v>
      </c>
      <c r="H64" s="30">
        <f>+$E64*F64</f>
        <v>0</v>
      </c>
      <c r="I64" s="30">
        <f>+$E64*G64</f>
        <v>0</v>
      </c>
      <c r="J64" s="39">
        <v>625</v>
      </c>
      <c r="K64" s="39">
        <v>2250</v>
      </c>
      <c r="L64" s="40">
        <f>+$E64*J64</f>
        <v>0</v>
      </c>
      <c r="M64" s="40">
        <f>+$E64*K64</f>
        <v>0</v>
      </c>
      <c r="N64" s="39">
        <v>625</v>
      </c>
      <c r="O64" s="39">
        <v>2250</v>
      </c>
      <c r="P64" s="40">
        <f>+$E64*N64</f>
        <v>0</v>
      </c>
      <c r="Q64" s="40">
        <f>+$E64*O64</f>
        <v>0</v>
      </c>
      <c r="R64" s="39">
        <v>625</v>
      </c>
      <c r="S64" s="39">
        <v>2250</v>
      </c>
      <c r="T64" s="40">
        <f>+$E64*R64</f>
        <v>0</v>
      </c>
      <c r="U64" s="40">
        <f>+$E64*S64</f>
        <v>0</v>
      </c>
      <c r="V64" s="39">
        <f>F64+J64+N64+R64</f>
        <v>2500</v>
      </c>
      <c r="W64" s="39">
        <f>G64+K64+O64+S64</f>
        <v>9000</v>
      </c>
      <c r="X64" s="44">
        <f>+H64+L64+P64+T64</f>
        <v>0</v>
      </c>
      <c r="Y64" s="44">
        <f>+I64+M64+Q64+U64</f>
        <v>0</v>
      </c>
      <c r="AA64" s="39">
        <v>125</v>
      </c>
      <c r="AB64" s="39">
        <v>5000</v>
      </c>
      <c r="AD64" s="165">
        <f t="shared" si="6"/>
        <v>625</v>
      </c>
      <c r="AE64" s="165">
        <f t="shared" si="7"/>
        <v>2250</v>
      </c>
    </row>
    <row r="65" spans="1:31" ht="12.75">
      <c r="A65" s="150"/>
      <c r="B65" s="102"/>
      <c r="C65" s="103" t="s">
        <v>145</v>
      </c>
      <c r="D65" s="89"/>
      <c r="E65" s="73"/>
      <c r="F65" s="39"/>
      <c r="G65" s="39"/>
      <c r="H65" s="30"/>
      <c r="I65" s="30"/>
      <c r="J65" s="39"/>
      <c r="K65" s="39"/>
      <c r="L65" s="40"/>
      <c r="M65" s="40"/>
      <c r="N65" s="39"/>
      <c r="O65" s="39"/>
      <c r="P65" s="40"/>
      <c r="Q65" s="40"/>
      <c r="R65" s="39"/>
      <c r="S65" s="39"/>
      <c r="T65" s="40"/>
      <c r="U65" s="40"/>
      <c r="V65" s="39"/>
      <c r="W65" s="39"/>
      <c r="X65" s="44"/>
      <c r="Y65" s="44"/>
      <c r="AA65" s="39"/>
      <c r="AB65" s="39"/>
      <c r="AD65" s="165">
        <f t="shared" si="6"/>
        <v>0</v>
      </c>
      <c r="AE65" s="165">
        <f t="shared" si="7"/>
        <v>0</v>
      </c>
    </row>
    <row r="66" spans="1:31" ht="12.75">
      <c r="A66" s="150"/>
      <c r="B66" s="102"/>
      <c r="C66" s="104" t="s">
        <v>132</v>
      </c>
      <c r="D66" s="89"/>
      <c r="E66" s="73"/>
      <c r="F66" s="39"/>
      <c r="G66" s="39"/>
      <c r="H66" s="30"/>
      <c r="I66" s="30"/>
      <c r="J66" s="39"/>
      <c r="K66" s="39"/>
      <c r="L66" s="40"/>
      <c r="M66" s="40"/>
      <c r="N66" s="39"/>
      <c r="O66" s="39"/>
      <c r="P66" s="40"/>
      <c r="Q66" s="40"/>
      <c r="R66" s="39"/>
      <c r="S66" s="39"/>
      <c r="T66" s="40"/>
      <c r="U66" s="40"/>
      <c r="V66" s="39"/>
      <c r="W66" s="39"/>
      <c r="X66" s="44"/>
      <c r="Y66" s="44"/>
      <c r="AA66" s="39"/>
      <c r="AB66" s="39"/>
      <c r="AD66" s="165">
        <f t="shared" si="6"/>
        <v>0</v>
      </c>
      <c r="AE66" s="165">
        <f t="shared" si="7"/>
        <v>0</v>
      </c>
    </row>
    <row r="67" spans="1:31" ht="12.75">
      <c r="A67" s="150"/>
      <c r="B67" s="102"/>
      <c r="C67" s="104" t="s">
        <v>81</v>
      </c>
      <c r="D67" s="89"/>
      <c r="E67" s="73"/>
      <c r="F67" s="39"/>
      <c r="G67" s="39"/>
      <c r="H67" s="30"/>
      <c r="I67" s="30"/>
      <c r="J67" s="39"/>
      <c r="K67" s="39"/>
      <c r="L67" s="40"/>
      <c r="M67" s="40"/>
      <c r="N67" s="39"/>
      <c r="O67" s="39"/>
      <c r="P67" s="40"/>
      <c r="Q67" s="40"/>
      <c r="R67" s="39"/>
      <c r="S67" s="39"/>
      <c r="T67" s="40"/>
      <c r="U67" s="40"/>
      <c r="V67" s="39"/>
      <c r="W67" s="39"/>
      <c r="X67" s="44"/>
      <c r="Y67" s="44"/>
      <c r="AA67" s="39"/>
      <c r="AB67" s="39"/>
      <c r="AD67" s="165">
        <f t="shared" si="6"/>
        <v>0</v>
      </c>
      <c r="AE67" s="165">
        <f t="shared" si="7"/>
        <v>0</v>
      </c>
    </row>
    <row r="68" spans="1:31" ht="12.75">
      <c r="A68" s="150"/>
      <c r="B68" s="102"/>
      <c r="C68" s="104" t="s">
        <v>82</v>
      </c>
      <c r="D68" s="89"/>
      <c r="E68" s="73"/>
      <c r="F68" s="39"/>
      <c r="G68" s="39"/>
      <c r="H68" s="30"/>
      <c r="I68" s="30"/>
      <c r="J68" s="39"/>
      <c r="K68" s="39"/>
      <c r="L68" s="40"/>
      <c r="M68" s="40"/>
      <c r="N68" s="39"/>
      <c r="O68" s="39"/>
      <c r="P68" s="40"/>
      <c r="Q68" s="40"/>
      <c r="R68" s="39"/>
      <c r="S68" s="39"/>
      <c r="T68" s="40"/>
      <c r="U68" s="40"/>
      <c r="V68" s="39"/>
      <c r="W68" s="39"/>
      <c r="X68" s="44"/>
      <c r="Y68" s="44"/>
      <c r="AA68" s="39"/>
      <c r="AB68" s="39"/>
      <c r="AD68" s="165">
        <f t="shared" si="6"/>
        <v>0</v>
      </c>
      <c r="AE68" s="165">
        <f t="shared" si="7"/>
        <v>0</v>
      </c>
    </row>
    <row r="69" spans="1:31" ht="12.75">
      <c r="A69" s="150"/>
      <c r="B69" s="102"/>
      <c r="C69" s="104" t="s">
        <v>83</v>
      </c>
      <c r="D69" s="89"/>
      <c r="E69" s="73"/>
      <c r="F69" s="39"/>
      <c r="G69" s="39"/>
      <c r="H69" s="30"/>
      <c r="I69" s="30"/>
      <c r="J69" s="39"/>
      <c r="K69" s="39"/>
      <c r="L69" s="40"/>
      <c r="M69" s="40"/>
      <c r="N69" s="39"/>
      <c r="O69" s="39"/>
      <c r="P69" s="40"/>
      <c r="Q69" s="40"/>
      <c r="R69" s="39"/>
      <c r="S69" s="39"/>
      <c r="T69" s="40"/>
      <c r="U69" s="40"/>
      <c r="V69" s="39"/>
      <c r="W69" s="39"/>
      <c r="X69" s="44"/>
      <c r="Y69" s="44"/>
      <c r="AA69" s="39"/>
      <c r="AB69" s="39"/>
      <c r="AD69" s="165">
        <f t="shared" si="6"/>
        <v>0</v>
      </c>
      <c r="AE69" s="165">
        <f t="shared" si="7"/>
        <v>0</v>
      </c>
    </row>
    <row r="70" spans="1:31" ht="12.75">
      <c r="A70" s="150"/>
      <c r="B70" s="102"/>
      <c r="C70" s="151" t="s">
        <v>84</v>
      </c>
      <c r="D70" s="89"/>
      <c r="E70" s="73"/>
      <c r="F70" s="39"/>
      <c r="G70" s="39"/>
      <c r="H70" s="30"/>
      <c r="I70" s="30"/>
      <c r="J70" s="39"/>
      <c r="K70" s="39"/>
      <c r="L70" s="40"/>
      <c r="M70" s="40"/>
      <c r="N70" s="39"/>
      <c r="O70" s="39"/>
      <c r="P70" s="40"/>
      <c r="Q70" s="40"/>
      <c r="R70" s="39"/>
      <c r="S70" s="39"/>
      <c r="T70" s="40"/>
      <c r="U70" s="40"/>
      <c r="V70" s="39"/>
      <c r="W70" s="39"/>
      <c r="X70" s="44"/>
      <c r="Y70" s="44"/>
      <c r="AA70" s="39"/>
      <c r="AB70" s="39"/>
      <c r="AD70" s="165">
        <f t="shared" si="6"/>
        <v>0</v>
      </c>
      <c r="AE70" s="165">
        <f t="shared" si="7"/>
        <v>0</v>
      </c>
    </row>
    <row r="71" spans="1:31" ht="12.75">
      <c r="A71" s="150"/>
      <c r="B71" s="102"/>
      <c r="C71" s="104" t="s">
        <v>80</v>
      </c>
      <c r="D71" s="89"/>
      <c r="E71" s="73"/>
      <c r="F71" s="39"/>
      <c r="G71" s="39"/>
      <c r="H71" s="30"/>
      <c r="I71" s="30"/>
      <c r="J71" s="39"/>
      <c r="K71" s="39"/>
      <c r="L71" s="40"/>
      <c r="M71" s="40"/>
      <c r="N71" s="39"/>
      <c r="O71" s="39"/>
      <c r="P71" s="40"/>
      <c r="Q71" s="40"/>
      <c r="R71" s="39"/>
      <c r="S71" s="39"/>
      <c r="T71" s="40"/>
      <c r="U71" s="40"/>
      <c r="V71" s="39"/>
      <c r="W71" s="39"/>
      <c r="X71" s="44"/>
      <c r="Y71" s="44"/>
      <c r="AA71" s="39"/>
      <c r="AB71" s="39"/>
      <c r="AD71" s="165">
        <f t="shared" si="6"/>
        <v>0</v>
      </c>
      <c r="AE71" s="165">
        <f t="shared" si="7"/>
        <v>0</v>
      </c>
    </row>
    <row r="72" spans="1:31" ht="12.75">
      <c r="A72" s="29">
        <v>32</v>
      </c>
      <c r="B72" s="35" t="s">
        <v>74</v>
      </c>
      <c r="C72" s="90" t="s">
        <v>187</v>
      </c>
      <c r="D72" s="36" t="s">
        <v>11</v>
      </c>
      <c r="E72" s="73"/>
      <c r="F72" s="39">
        <v>625</v>
      </c>
      <c r="G72" s="39">
        <v>2250</v>
      </c>
      <c r="H72" s="30">
        <f>+$E72*F72</f>
        <v>0</v>
      </c>
      <c r="I72" s="30">
        <f>+$E72*G72</f>
        <v>0</v>
      </c>
      <c r="J72" s="39">
        <v>625</v>
      </c>
      <c r="K72" s="39">
        <v>2250</v>
      </c>
      <c r="L72" s="40">
        <f>+$E72*J72</f>
        <v>0</v>
      </c>
      <c r="M72" s="40">
        <f>+$E72*K72</f>
        <v>0</v>
      </c>
      <c r="N72" s="39">
        <v>625</v>
      </c>
      <c r="O72" s="39">
        <v>2250</v>
      </c>
      <c r="P72" s="40">
        <f>+$E72*N72</f>
        <v>0</v>
      </c>
      <c r="Q72" s="40">
        <f>+$E72*O72</f>
        <v>0</v>
      </c>
      <c r="R72" s="39">
        <v>625</v>
      </c>
      <c r="S72" s="39">
        <v>2250</v>
      </c>
      <c r="T72" s="40">
        <f>+$E72*R72</f>
        <v>0</v>
      </c>
      <c r="U72" s="40">
        <f>+$E72*S72</f>
        <v>0</v>
      </c>
      <c r="V72" s="39">
        <f>F72+J72+N72+R72</f>
        <v>2500</v>
      </c>
      <c r="W72" s="39">
        <f>G72+K72+O72+S72</f>
        <v>9000</v>
      </c>
      <c r="X72" s="44">
        <f>+H72+L72+P72+T72</f>
        <v>0</v>
      </c>
      <c r="Y72" s="44">
        <f>+I72+M72+Q72+U72</f>
        <v>0</v>
      </c>
      <c r="AA72" s="39">
        <v>125</v>
      </c>
      <c r="AB72" s="39">
        <v>5000</v>
      </c>
      <c r="AD72" s="165">
        <f t="shared" si="6"/>
        <v>625</v>
      </c>
      <c r="AE72" s="165">
        <f t="shared" si="7"/>
        <v>2250</v>
      </c>
    </row>
    <row r="73" spans="1:31" ht="12.75">
      <c r="A73" s="150"/>
      <c r="B73" s="102"/>
      <c r="C73" s="103" t="s">
        <v>191</v>
      </c>
      <c r="D73" s="89"/>
      <c r="E73" s="73"/>
      <c r="F73" s="39"/>
      <c r="G73" s="39"/>
      <c r="H73" s="30"/>
      <c r="I73" s="30"/>
      <c r="J73" s="39"/>
      <c r="K73" s="39"/>
      <c r="L73" s="40"/>
      <c r="M73" s="40"/>
      <c r="N73" s="39"/>
      <c r="O73" s="39"/>
      <c r="P73" s="40"/>
      <c r="Q73" s="40"/>
      <c r="R73" s="39"/>
      <c r="S73" s="39"/>
      <c r="T73" s="40"/>
      <c r="U73" s="40"/>
      <c r="V73" s="39"/>
      <c r="W73" s="39"/>
      <c r="X73" s="44"/>
      <c r="Y73" s="44"/>
      <c r="AA73" s="39"/>
      <c r="AB73" s="39"/>
      <c r="AD73" s="165">
        <f t="shared" si="6"/>
        <v>0</v>
      </c>
      <c r="AE73" s="165">
        <f t="shared" si="7"/>
        <v>0</v>
      </c>
    </row>
    <row r="74" spans="1:31" ht="12.75">
      <c r="A74" s="150"/>
      <c r="B74" s="102"/>
      <c r="C74" s="104" t="s">
        <v>87</v>
      </c>
      <c r="D74" s="89"/>
      <c r="E74" s="73"/>
      <c r="F74" s="39"/>
      <c r="G74" s="39"/>
      <c r="H74" s="30"/>
      <c r="I74" s="30"/>
      <c r="J74" s="39"/>
      <c r="K74" s="39"/>
      <c r="L74" s="40"/>
      <c r="M74" s="40"/>
      <c r="N74" s="39"/>
      <c r="O74" s="39"/>
      <c r="P74" s="40"/>
      <c r="Q74" s="40"/>
      <c r="R74" s="39"/>
      <c r="S74" s="39"/>
      <c r="T74" s="40"/>
      <c r="U74" s="40"/>
      <c r="V74" s="39"/>
      <c r="W74" s="39"/>
      <c r="X74" s="44"/>
      <c r="Y74" s="44"/>
      <c r="AA74" s="39"/>
      <c r="AB74" s="39"/>
      <c r="AD74" s="165">
        <f t="shared" si="6"/>
        <v>0</v>
      </c>
      <c r="AE74" s="165">
        <f t="shared" si="7"/>
        <v>0</v>
      </c>
    </row>
    <row r="75" spans="1:31" ht="12.75">
      <c r="A75" s="150"/>
      <c r="B75" s="102"/>
      <c r="C75" s="104" t="s">
        <v>156</v>
      </c>
      <c r="D75" s="89"/>
      <c r="E75" s="73"/>
      <c r="F75" s="39"/>
      <c r="G75" s="39"/>
      <c r="H75" s="30"/>
      <c r="I75" s="30"/>
      <c r="J75" s="39"/>
      <c r="K75" s="39"/>
      <c r="L75" s="40"/>
      <c r="M75" s="40"/>
      <c r="N75" s="39"/>
      <c r="O75" s="39"/>
      <c r="P75" s="40"/>
      <c r="Q75" s="40"/>
      <c r="R75" s="39"/>
      <c r="S75" s="39"/>
      <c r="T75" s="40"/>
      <c r="U75" s="40"/>
      <c r="V75" s="39"/>
      <c r="W75" s="39"/>
      <c r="X75" s="44"/>
      <c r="Y75" s="44"/>
      <c r="AA75" s="39"/>
      <c r="AB75" s="39"/>
      <c r="AD75" s="165">
        <f t="shared" si="6"/>
        <v>0</v>
      </c>
      <c r="AE75" s="165">
        <f t="shared" si="7"/>
        <v>0</v>
      </c>
    </row>
    <row r="76" spans="1:31" ht="12.75">
      <c r="A76" s="150"/>
      <c r="B76" s="102"/>
      <c r="C76" s="104" t="s">
        <v>79</v>
      </c>
      <c r="D76" s="89"/>
      <c r="E76" s="73"/>
      <c r="F76" s="39"/>
      <c r="G76" s="39"/>
      <c r="H76" s="30"/>
      <c r="I76" s="30"/>
      <c r="J76" s="39"/>
      <c r="K76" s="39"/>
      <c r="L76" s="40"/>
      <c r="M76" s="40"/>
      <c r="N76" s="39"/>
      <c r="O76" s="39"/>
      <c r="P76" s="40"/>
      <c r="Q76" s="40"/>
      <c r="R76" s="39"/>
      <c r="S76" s="39"/>
      <c r="T76" s="40"/>
      <c r="U76" s="40"/>
      <c r="V76" s="39"/>
      <c r="W76" s="39"/>
      <c r="X76" s="44"/>
      <c r="Y76" s="44"/>
      <c r="AA76" s="39"/>
      <c r="AB76" s="39"/>
      <c r="AD76" s="165">
        <f t="shared" si="6"/>
        <v>0</v>
      </c>
      <c r="AE76" s="165">
        <f t="shared" si="7"/>
        <v>0</v>
      </c>
    </row>
    <row r="77" spans="1:31" ht="12.75">
      <c r="A77" s="150"/>
      <c r="B77" s="102"/>
      <c r="C77" s="104" t="s">
        <v>188</v>
      </c>
      <c r="D77" s="89"/>
      <c r="E77" s="73"/>
      <c r="F77" s="39"/>
      <c r="G77" s="39"/>
      <c r="H77" s="30"/>
      <c r="I77" s="30"/>
      <c r="J77" s="39"/>
      <c r="K77" s="39"/>
      <c r="L77" s="40"/>
      <c r="M77" s="40"/>
      <c r="N77" s="39"/>
      <c r="O77" s="39"/>
      <c r="P77" s="40"/>
      <c r="Q77" s="40"/>
      <c r="R77" s="39"/>
      <c r="S77" s="39"/>
      <c r="T77" s="40"/>
      <c r="U77" s="40"/>
      <c r="V77" s="39"/>
      <c r="W77" s="39"/>
      <c r="X77" s="44"/>
      <c r="Y77" s="44"/>
      <c r="AA77" s="39"/>
      <c r="AB77" s="39"/>
      <c r="AD77" s="165">
        <f t="shared" si="6"/>
        <v>0</v>
      </c>
      <c r="AE77" s="165">
        <f t="shared" si="7"/>
        <v>0</v>
      </c>
    </row>
    <row r="78" spans="1:31" ht="12.75">
      <c r="A78" s="150"/>
      <c r="B78" s="102"/>
      <c r="C78" s="151" t="s">
        <v>189</v>
      </c>
      <c r="D78" s="89"/>
      <c r="E78" s="73"/>
      <c r="F78" s="39"/>
      <c r="G78" s="39"/>
      <c r="H78" s="30"/>
      <c r="I78" s="30"/>
      <c r="J78" s="39"/>
      <c r="K78" s="39"/>
      <c r="L78" s="40"/>
      <c r="M78" s="40"/>
      <c r="N78" s="39"/>
      <c r="O78" s="39"/>
      <c r="P78" s="40"/>
      <c r="Q78" s="40"/>
      <c r="R78" s="39"/>
      <c r="S78" s="39"/>
      <c r="T78" s="40"/>
      <c r="U78" s="40"/>
      <c r="V78" s="39"/>
      <c r="W78" s="39"/>
      <c r="X78" s="44"/>
      <c r="Y78" s="44"/>
      <c r="AA78" s="39"/>
      <c r="AB78" s="39"/>
      <c r="AD78" s="165">
        <f t="shared" si="6"/>
        <v>0</v>
      </c>
      <c r="AE78" s="165">
        <f t="shared" si="7"/>
        <v>0</v>
      </c>
    </row>
    <row r="79" spans="1:31" ht="12.75">
      <c r="A79" s="150"/>
      <c r="B79" s="102"/>
      <c r="C79" s="104" t="s">
        <v>179</v>
      </c>
      <c r="D79" s="89"/>
      <c r="E79" s="73"/>
      <c r="F79" s="39"/>
      <c r="G79" s="39"/>
      <c r="H79" s="30"/>
      <c r="I79" s="30"/>
      <c r="J79" s="39"/>
      <c r="K79" s="39"/>
      <c r="L79" s="40"/>
      <c r="M79" s="40"/>
      <c r="N79" s="39"/>
      <c r="O79" s="39"/>
      <c r="P79" s="40"/>
      <c r="Q79" s="40"/>
      <c r="R79" s="39"/>
      <c r="S79" s="39"/>
      <c r="T79" s="40"/>
      <c r="U79" s="40"/>
      <c r="V79" s="39"/>
      <c r="W79" s="39"/>
      <c r="X79" s="44"/>
      <c r="Y79" s="44"/>
      <c r="AA79" s="39"/>
      <c r="AB79" s="39"/>
      <c r="AD79" s="165">
        <f t="shared" si="6"/>
        <v>0</v>
      </c>
      <c r="AE79" s="165">
        <f t="shared" si="7"/>
        <v>0</v>
      </c>
    </row>
    <row r="80" spans="1:31" ht="12.75">
      <c r="A80" s="150"/>
      <c r="B80" s="102"/>
      <c r="C80" s="104" t="s">
        <v>80</v>
      </c>
      <c r="D80" s="89"/>
      <c r="E80" s="73"/>
      <c r="F80" s="39"/>
      <c r="G80" s="39"/>
      <c r="H80" s="30"/>
      <c r="I80" s="30"/>
      <c r="J80" s="39"/>
      <c r="K80" s="39"/>
      <c r="L80" s="40"/>
      <c r="M80" s="40"/>
      <c r="N80" s="39"/>
      <c r="O80" s="39"/>
      <c r="P80" s="40"/>
      <c r="Q80" s="40"/>
      <c r="R80" s="39"/>
      <c r="S80" s="39"/>
      <c r="T80" s="40"/>
      <c r="U80" s="40"/>
      <c r="V80" s="39"/>
      <c r="W80" s="39"/>
      <c r="X80" s="44"/>
      <c r="Y80" s="44"/>
      <c r="AA80" s="39"/>
      <c r="AB80" s="39"/>
      <c r="AD80" s="165">
        <f aca="true" t="shared" si="19" ref="AD80:AD102">+AA80*5</f>
        <v>0</v>
      </c>
      <c r="AE80" s="165">
        <f aca="true" t="shared" si="20" ref="AE80:AE102">+AB80*0.45</f>
        <v>0</v>
      </c>
    </row>
    <row r="81" spans="1:31" ht="12.75">
      <c r="A81" s="29">
        <v>33</v>
      </c>
      <c r="B81" s="35" t="s">
        <v>75</v>
      </c>
      <c r="C81" s="90" t="s">
        <v>187</v>
      </c>
      <c r="D81" s="84" t="s">
        <v>11</v>
      </c>
      <c r="E81" s="73"/>
      <c r="F81" s="39">
        <v>875</v>
      </c>
      <c r="G81" s="39">
        <v>3375</v>
      </c>
      <c r="H81" s="30">
        <f>+$E81*F81</f>
        <v>0</v>
      </c>
      <c r="I81" s="30">
        <f>+$E81*G81</f>
        <v>0</v>
      </c>
      <c r="J81" s="39">
        <v>875</v>
      </c>
      <c r="K81" s="39">
        <v>3375</v>
      </c>
      <c r="L81" s="40">
        <f>+$E81*J81</f>
        <v>0</v>
      </c>
      <c r="M81" s="40">
        <f>+$E81*K81</f>
        <v>0</v>
      </c>
      <c r="N81" s="39">
        <v>875</v>
      </c>
      <c r="O81" s="39">
        <v>3375</v>
      </c>
      <c r="P81" s="40">
        <f>+$E81*N81</f>
        <v>0</v>
      </c>
      <c r="Q81" s="40">
        <f>+$E81*O81</f>
        <v>0</v>
      </c>
      <c r="R81" s="39">
        <v>875</v>
      </c>
      <c r="S81" s="39">
        <v>3375</v>
      </c>
      <c r="T81" s="40">
        <f>+$E81*R81</f>
        <v>0</v>
      </c>
      <c r="U81" s="40">
        <f>+$E81*S81</f>
        <v>0</v>
      </c>
      <c r="V81" s="39">
        <f>F81+J81+N81+R81</f>
        <v>3500</v>
      </c>
      <c r="W81" s="39">
        <f>G81+K81+O81+S81</f>
        <v>13500</v>
      </c>
      <c r="X81" s="44">
        <f>+H81+L81+P81+T81</f>
        <v>0</v>
      </c>
      <c r="Y81" s="44">
        <f>+I81+M81+Q81+U81</f>
        <v>0</v>
      </c>
      <c r="AA81" s="39">
        <v>175</v>
      </c>
      <c r="AB81" s="39">
        <v>7500</v>
      </c>
      <c r="AD81" s="165">
        <f t="shared" si="19"/>
        <v>875</v>
      </c>
      <c r="AE81" s="165">
        <f t="shared" si="20"/>
        <v>3375</v>
      </c>
    </row>
    <row r="82" spans="1:31" ht="12.75">
      <c r="A82" s="150"/>
      <c r="B82" s="102"/>
      <c r="C82" s="103" t="s">
        <v>147</v>
      </c>
      <c r="D82" s="89"/>
      <c r="E82" s="73"/>
      <c r="F82" s="39"/>
      <c r="G82" s="39"/>
      <c r="H82" s="30"/>
      <c r="I82" s="30"/>
      <c r="J82" s="39"/>
      <c r="K82" s="39"/>
      <c r="L82" s="40"/>
      <c r="M82" s="40"/>
      <c r="N82" s="39"/>
      <c r="O82" s="39"/>
      <c r="P82" s="40"/>
      <c r="Q82" s="40"/>
      <c r="R82" s="39"/>
      <c r="S82" s="39"/>
      <c r="T82" s="40"/>
      <c r="U82" s="40"/>
      <c r="V82" s="39"/>
      <c r="W82" s="39"/>
      <c r="X82" s="44"/>
      <c r="Y82" s="44"/>
      <c r="AA82" s="39"/>
      <c r="AB82" s="39"/>
      <c r="AD82" s="165">
        <f t="shared" si="19"/>
        <v>0</v>
      </c>
      <c r="AE82" s="165">
        <f t="shared" si="20"/>
        <v>0</v>
      </c>
    </row>
    <row r="83" spans="1:31" ht="12.75">
      <c r="A83" s="150"/>
      <c r="B83" s="102"/>
      <c r="C83" s="104" t="s">
        <v>87</v>
      </c>
      <c r="D83" s="89"/>
      <c r="E83" s="73"/>
      <c r="F83" s="39"/>
      <c r="G83" s="39"/>
      <c r="H83" s="30"/>
      <c r="I83" s="30"/>
      <c r="J83" s="39"/>
      <c r="K83" s="39"/>
      <c r="L83" s="40"/>
      <c r="M83" s="40"/>
      <c r="N83" s="39"/>
      <c r="O83" s="39"/>
      <c r="P83" s="40"/>
      <c r="Q83" s="40"/>
      <c r="R83" s="39"/>
      <c r="S83" s="39"/>
      <c r="T83" s="40"/>
      <c r="U83" s="40"/>
      <c r="V83" s="39"/>
      <c r="W83" s="39"/>
      <c r="X83" s="44"/>
      <c r="Y83" s="44"/>
      <c r="AA83" s="39"/>
      <c r="AB83" s="39"/>
      <c r="AD83" s="165">
        <f t="shared" si="19"/>
        <v>0</v>
      </c>
      <c r="AE83" s="165">
        <f t="shared" si="20"/>
        <v>0</v>
      </c>
    </row>
    <row r="84" spans="1:31" ht="12.75">
      <c r="A84" s="150"/>
      <c r="B84" s="102"/>
      <c r="C84" s="104" t="s">
        <v>156</v>
      </c>
      <c r="D84" s="89"/>
      <c r="E84" s="73"/>
      <c r="F84" s="39"/>
      <c r="G84" s="39"/>
      <c r="H84" s="30"/>
      <c r="I84" s="30"/>
      <c r="J84" s="39"/>
      <c r="K84" s="39"/>
      <c r="L84" s="40"/>
      <c r="M84" s="40"/>
      <c r="N84" s="39"/>
      <c r="O84" s="39"/>
      <c r="P84" s="40"/>
      <c r="Q84" s="40"/>
      <c r="R84" s="39"/>
      <c r="S84" s="39"/>
      <c r="T84" s="40"/>
      <c r="U84" s="40"/>
      <c r="V84" s="39"/>
      <c r="W84" s="39"/>
      <c r="X84" s="44"/>
      <c r="Y84" s="44"/>
      <c r="AA84" s="39"/>
      <c r="AB84" s="39"/>
      <c r="AD84" s="165">
        <f t="shared" si="19"/>
        <v>0</v>
      </c>
      <c r="AE84" s="165">
        <f t="shared" si="20"/>
        <v>0</v>
      </c>
    </row>
    <row r="85" spans="1:31" ht="12.75">
      <c r="A85" s="150"/>
      <c r="B85" s="102"/>
      <c r="C85" s="104" t="s">
        <v>79</v>
      </c>
      <c r="D85" s="89"/>
      <c r="E85" s="73"/>
      <c r="F85" s="39"/>
      <c r="G85" s="39"/>
      <c r="H85" s="30"/>
      <c r="I85" s="30"/>
      <c r="J85" s="39"/>
      <c r="K85" s="39"/>
      <c r="L85" s="40"/>
      <c r="M85" s="40"/>
      <c r="N85" s="39"/>
      <c r="O85" s="39"/>
      <c r="P85" s="40"/>
      <c r="Q85" s="40"/>
      <c r="R85" s="39"/>
      <c r="S85" s="39"/>
      <c r="T85" s="40"/>
      <c r="U85" s="40"/>
      <c r="V85" s="39"/>
      <c r="W85" s="39"/>
      <c r="X85" s="44"/>
      <c r="Y85" s="44"/>
      <c r="AA85" s="39"/>
      <c r="AB85" s="39"/>
      <c r="AD85" s="165">
        <f t="shared" si="19"/>
        <v>0</v>
      </c>
      <c r="AE85" s="165">
        <f t="shared" si="20"/>
        <v>0</v>
      </c>
    </row>
    <row r="86" spans="1:31" ht="12.75">
      <c r="A86" s="150"/>
      <c r="B86" s="102"/>
      <c r="C86" s="104" t="s">
        <v>188</v>
      </c>
      <c r="D86" s="89"/>
      <c r="E86" s="73"/>
      <c r="F86" s="39"/>
      <c r="G86" s="39"/>
      <c r="H86" s="30"/>
      <c r="I86" s="30"/>
      <c r="J86" s="39"/>
      <c r="K86" s="39"/>
      <c r="L86" s="40"/>
      <c r="M86" s="40"/>
      <c r="N86" s="39"/>
      <c r="O86" s="39"/>
      <c r="P86" s="40"/>
      <c r="Q86" s="40"/>
      <c r="R86" s="39"/>
      <c r="S86" s="39"/>
      <c r="T86" s="40"/>
      <c r="U86" s="40"/>
      <c r="V86" s="39"/>
      <c r="W86" s="39"/>
      <c r="X86" s="44"/>
      <c r="Y86" s="44"/>
      <c r="AA86" s="39"/>
      <c r="AB86" s="39"/>
      <c r="AD86" s="165">
        <f t="shared" si="19"/>
        <v>0</v>
      </c>
      <c r="AE86" s="165">
        <f t="shared" si="20"/>
        <v>0</v>
      </c>
    </row>
    <row r="87" spans="1:31" ht="12.75">
      <c r="A87" s="150"/>
      <c r="B87" s="102"/>
      <c r="C87" s="151" t="s">
        <v>189</v>
      </c>
      <c r="D87" s="89"/>
      <c r="E87" s="73"/>
      <c r="F87" s="39"/>
      <c r="G87" s="39"/>
      <c r="H87" s="30"/>
      <c r="I87" s="30"/>
      <c r="J87" s="39"/>
      <c r="K87" s="39"/>
      <c r="L87" s="40"/>
      <c r="M87" s="40"/>
      <c r="N87" s="39"/>
      <c r="O87" s="39"/>
      <c r="P87" s="40"/>
      <c r="Q87" s="40"/>
      <c r="R87" s="39"/>
      <c r="S87" s="39"/>
      <c r="T87" s="40"/>
      <c r="U87" s="40"/>
      <c r="V87" s="39"/>
      <c r="W87" s="39"/>
      <c r="X87" s="44"/>
      <c r="Y87" s="44"/>
      <c r="AA87" s="39"/>
      <c r="AB87" s="39"/>
      <c r="AD87" s="165">
        <f t="shared" si="19"/>
        <v>0</v>
      </c>
      <c r="AE87" s="165">
        <f t="shared" si="20"/>
        <v>0</v>
      </c>
    </row>
    <row r="88" spans="1:31" ht="12.75">
      <c r="A88" s="150"/>
      <c r="B88" s="102"/>
      <c r="C88" s="104" t="s">
        <v>179</v>
      </c>
      <c r="D88" s="89"/>
      <c r="E88" s="73"/>
      <c r="F88" s="39"/>
      <c r="G88" s="39"/>
      <c r="H88" s="30"/>
      <c r="I88" s="30"/>
      <c r="J88" s="39"/>
      <c r="K88" s="39"/>
      <c r="L88" s="40"/>
      <c r="M88" s="40"/>
      <c r="N88" s="39"/>
      <c r="O88" s="39"/>
      <c r="P88" s="40"/>
      <c r="Q88" s="40"/>
      <c r="R88" s="39"/>
      <c r="S88" s="39"/>
      <c r="T88" s="40"/>
      <c r="U88" s="40"/>
      <c r="V88" s="39"/>
      <c r="W88" s="39"/>
      <c r="X88" s="44"/>
      <c r="Y88" s="44"/>
      <c r="AA88" s="39"/>
      <c r="AB88" s="39"/>
      <c r="AD88" s="165">
        <f t="shared" si="19"/>
        <v>0</v>
      </c>
      <c r="AE88" s="165">
        <f t="shared" si="20"/>
        <v>0</v>
      </c>
    </row>
    <row r="89" spans="1:31" ht="12.75">
      <c r="A89" s="150"/>
      <c r="B89" s="102"/>
      <c r="C89" s="104" t="s">
        <v>80</v>
      </c>
      <c r="D89" s="89"/>
      <c r="E89" s="73"/>
      <c r="F89" s="39"/>
      <c r="G89" s="39"/>
      <c r="H89" s="30"/>
      <c r="I89" s="30"/>
      <c r="J89" s="39"/>
      <c r="K89" s="39"/>
      <c r="L89" s="40"/>
      <c r="M89" s="40"/>
      <c r="N89" s="39"/>
      <c r="O89" s="39"/>
      <c r="P89" s="40"/>
      <c r="Q89" s="40"/>
      <c r="R89" s="39"/>
      <c r="S89" s="39"/>
      <c r="T89" s="40"/>
      <c r="U89" s="40"/>
      <c r="V89" s="39"/>
      <c r="W89" s="39"/>
      <c r="X89" s="44"/>
      <c r="Y89" s="44"/>
      <c r="AA89" s="39"/>
      <c r="AB89" s="39"/>
      <c r="AD89" s="165">
        <f t="shared" si="19"/>
        <v>0</v>
      </c>
      <c r="AE89" s="165">
        <f t="shared" si="20"/>
        <v>0</v>
      </c>
    </row>
    <row r="90" spans="1:31" ht="12.75">
      <c r="A90" s="29">
        <v>34</v>
      </c>
      <c r="B90" s="35" t="s">
        <v>76</v>
      </c>
      <c r="C90" s="90" t="s">
        <v>187</v>
      </c>
      <c r="D90" s="84" t="s">
        <v>11</v>
      </c>
      <c r="E90" s="73"/>
      <c r="F90" s="39">
        <v>625</v>
      </c>
      <c r="G90" s="39">
        <v>2250</v>
      </c>
      <c r="H90" s="30">
        <f>+$E90*F90</f>
        <v>0</v>
      </c>
      <c r="I90" s="30">
        <f>+$E90*G90</f>
        <v>0</v>
      </c>
      <c r="J90" s="39">
        <v>625</v>
      </c>
      <c r="K90" s="39">
        <v>2250</v>
      </c>
      <c r="L90" s="40">
        <f>+$E90*J90</f>
        <v>0</v>
      </c>
      <c r="M90" s="40">
        <f>+$E90*K90</f>
        <v>0</v>
      </c>
      <c r="N90" s="39">
        <v>625</v>
      </c>
      <c r="O90" s="39">
        <v>2250</v>
      </c>
      <c r="P90" s="40">
        <f>+$E90*N90</f>
        <v>0</v>
      </c>
      <c r="Q90" s="40">
        <f>+$E90*O90</f>
        <v>0</v>
      </c>
      <c r="R90" s="39">
        <v>625</v>
      </c>
      <c r="S90" s="39">
        <v>2250</v>
      </c>
      <c r="T90" s="40">
        <f>+$E90*R90</f>
        <v>0</v>
      </c>
      <c r="U90" s="40">
        <f>+$E90*S90</f>
        <v>0</v>
      </c>
      <c r="V90" s="39">
        <f>F90+J90+N90+R90</f>
        <v>2500</v>
      </c>
      <c r="W90" s="39">
        <f>G90+K90+O90+S90</f>
        <v>9000</v>
      </c>
      <c r="X90" s="44">
        <f>+H90+L90+P90+T90</f>
        <v>0</v>
      </c>
      <c r="Y90" s="44">
        <f>+I90+M90+Q90+U90</f>
        <v>0</v>
      </c>
      <c r="AA90" s="39">
        <v>125</v>
      </c>
      <c r="AB90" s="39">
        <v>5000</v>
      </c>
      <c r="AD90" s="165">
        <f t="shared" si="19"/>
        <v>625</v>
      </c>
      <c r="AE90" s="165">
        <f t="shared" si="20"/>
        <v>2250</v>
      </c>
    </row>
    <row r="91" spans="1:31" ht="12.75">
      <c r="A91" s="150"/>
      <c r="B91" s="102"/>
      <c r="C91" s="103" t="s">
        <v>192</v>
      </c>
      <c r="D91" s="89"/>
      <c r="E91" s="73"/>
      <c r="F91" s="39"/>
      <c r="G91" s="39"/>
      <c r="H91" s="30"/>
      <c r="I91" s="30"/>
      <c r="J91" s="39"/>
      <c r="K91" s="39"/>
      <c r="L91" s="40"/>
      <c r="M91" s="40"/>
      <c r="N91" s="39"/>
      <c r="O91" s="39"/>
      <c r="P91" s="40"/>
      <c r="Q91" s="40"/>
      <c r="R91" s="39"/>
      <c r="S91" s="39"/>
      <c r="T91" s="40"/>
      <c r="U91" s="40"/>
      <c r="V91" s="39"/>
      <c r="W91" s="39"/>
      <c r="X91" s="44"/>
      <c r="Y91" s="44"/>
      <c r="AA91" s="39"/>
      <c r="AB91" s="39"/>
      <c r="AD91" s="165">
        <f t="shared" si="19"/>
        <v>0</v>
      </c>
      <c r="AE91" s="165">
        <f t="shared" si="20"/>
        <v>0</v>
      </c>
    </row>
    <row r="92" spans="1:31" ht="12.75">
      <c r="A92" s="150"/>
      <c r="B92" s="102"/>
      <c r="C92" s="104" t="s">
        <v>87</v>
      </c>
      <c r="D92" s="89"/>
      <c r="E92" s="73"/>
      <c r="F92" s="39"/>
      <c r="G92" s="39"/>
      <c r="H92" s="30"/>
      <c r="I92" s="30"/>
      <c r="J92" s="39"/>
      <c r="K92" s="39"/>
      <c r="L92" s="40"/>
      <c r="M92" s="40"/>
      <c r="N92" s="39"/>
      <c r="O92" s="39"/>
      <c r="P92" s="40"/>
      <c r="Q92" s="40"/>
      <c r="R92" s="39"/>
      <c r="S92" s="39"/>
      <c r="T92" s="40"/>
      <c r="U92" s="40"/>
      <c r="V92" s="39"/>
      <c r="W92" s="39"/>
      <c r="X92" s="44"/>
      <c r="Y92" s="44"/>
      <c r="AA92" s="39"/>
      <c r="AB92" s="39"/>
      <c r="AD92" s="165">
        <f t="shared" si="19"/>
        <v>0</v>
      </c>
      <c r="AE92" s="165">
        <f t="shared" si="20"/>
        <v>0</v>
      </c>
    </row>
    <row r="93" spans="1:31" ht="12.75">
      <c r="A93" s="150"/>
      <c r="B93" s="102"/>
      <c r="C93" s="104" t="s">
        <v>156</v>
      </c>
      <c r="D93" s="89"/>
      <c r="E93" s="73"/>
      <c r="F93" s="39"/>
      <c r="G93" s="39"/>
      <c r="H93" s="30"/>
      <c r="I93" s="30"/>
      <c r="J93" s="39"/>
      <c r="K93" s="39"/>
      <c r="L93" s="40"/>
      <c r="M93" s="40"/>
      <c r="N93" s="39"/>
      <c r="O93" s="39"/>
      <c r="P93" s="40"/>
      <c r="Q93" s="40"/>
      <c r="R93" s="39"/>
      <c r="S93" s="39"/>
      <c r="T93" s="40"/>
      <c r="U93" s="40"/>
      <c r="V93" s="39"/>
      <c r="W93" s="39"/>
      <c r="X93" s="44"/>
      <c r="Y93" s="44"/>
      <c r="AA93" s="39"/>
      <c r="AB93" s="39"/>
      <c r="AD93" s="165">
        <f t="shared" si="19"/>
        <v>0</v>
      </c>
      <c r="AE93" s="165">
        <f t="shared" si="20"/>
        <v>0</v>
      </c>
    </row>
    <row r="94" spans="1:31" ht="12.75">
      <c r="A94" s="150"/>
      <c r="B94" s="102"/>
      <c r="C94" s="104" t="s">
        <v>79</v>
      </c>
      <c r="D94" s="89"/>
      <c r="E94" s="73"/>
      <c r="F94" s="39"/>
      <c r="G94" s="39"/>
      <c r="H94" s="30"/>
      <c r="I94" s="30"/>
      <c r="J94" s="39"/>
      <c r="K94" s="39"/>
      <c r="L94" s="40"/>
      <c r="M94" s="40"/>
      <c r="N94" s="39"/>
      <c r="O94" s="39"/>
      <c r="P94" s="40"/>
      <c r="Q94" s="40"/>
      <c r="R94" s="39"/>
      <c r="S94" s="39"/>
      <c r="T94" s="40"/>
      <c r="U94" s="40"/>
      <c r="V94" s="39"/>
      <c r="W94" s="39"/>
      <c r="X94" s="44"/>
      <c r="Y94" s="44"/>
      <c r="AA94" s="39"/>
      <c r="AB94" s="39"/>
      <c r="AD94" s="165">
        <f t="shared" si="19"/>
        <v>0</v>
      </c>
      <c r="AE94" s="165">
        <f t="shared" si="20"/>
        <v>0</v>
      </c>
    </row>
    <row r="95" spans="1:31" ht="12.75">
      <c r="A95" s="150"/>
      <c r="B95" s="102"/>
      <c r="C95" s="104" t="s">
        <v>188</v>
      </c>
      <c r="D95" s="89"/>
      <c r="E95" s="73"/>
      <c r="F95" s="39"/>
      <c r="G95" s="39"/>
      <c r="H95" s="30"/>
      <c r="I95" s="30"/>
      <c r="J95" s="39"/>
      <c r="K95" s="39"/>
      <c r="L95" s="40"/>
      <c r="M95" s="40"/>
      <c r="N95" s="39"/>
      <c r="O95" s="39"/>
      <c r="P95" s="40"/>
      <c r="Q95" s="40"/>
      <c r="R95" s="39"/>
      <c r="S95" s="39"/>
      <c r="T95" s="40"/>
      <c r="U95" s="40"/>
      <c r="V95" s="39"/>
      <c r="W95" s="39"/>
      <c r="X95" s="44"/>
      <c r="Y95" s="44"/>
      <c r="AA95" s="39"/>
      <c r="AB95" s="39"/>
      <c r="AD95" s="165">
        <f t="shared" si="19"/>
        <v>0</v>
      </c>
      <c r="AE95" s="165">
        <f t="shared" si="20"/>
        <v>0</v>
      </c>
    </row>
    <row r="96" spans="1:31" ht="12.75">
      <c r="A96" s="150"/>
      <c r="B96" s="102"/>
      <c r="C96" s="151" t="s">
        <v>189</v>
      </c>
      <c r="D96" s="89"/>
      <c r="E96" s="73"/>
      <c r="F96" s="39"/>
      <c r="G96" s="39"/>
      <c r="H96" s="30"/>
      <c r="I96" s="30"/>
      <c r="J96" s="39"/>
      <c r="K96" s="39"/>
      <c r="L96" s="40"/>
      <c r="M96" s="40"/>
      <c r="N96" s="39"/>
      <c r="O96" s="39"/>
      <c r="P96" s="40"/>
      <c r="Q96" s="40"/>
      <c r="R96" s="39"/>
      <c r="S96" s="39"/>
      <c r="T96" s="40"/>
      <c r="U96" s="40"/>
      <c r="V96" s="39"/>
      <c r="W96" s="39"/>
      <c r="X96" s="44"/>
      <c r="Y96" s="44"/>
      <c r="AA96" s="39"/>
      <c r="AB96" s="39"/>
      <c r="AD96" s="165">
        <f t="shared" si="19"/>
        <v>0</v>
      </c>
      <c r="AE96" s="165">
        <f t="shared" si="20"/>
        <v>0</v>
      </c>
    </row>
    <row r="97" spans="1:31" ht="12.75">
      <c r="A97" s="150"/>
      <c r="B97" s="102"/>
      <c r="C97" s="104" t="s">
        <v>179</v>
      </c>
      <c r="D97" s="89"/>
      <c r="E97" s="73"/>
      <c r="F97" s="39"/>
      <c r="G97" s="39"/>
      <c r="H97" s="30"/>
      <c r="I97" s="30"/>
      <c r="J97" s="39"/>
      <c r="K97" s="39"/>
      <c r="L97" s="40"/>
      <c r="M97" s="40"/>
      <c r="N97" s="39"/>
      <c r="O97" s="39"/>
      <c r="P97" s="40"/>
      <c r="Q97" s="40"/>
      <c r="R97" s="39"/>
      <c r="S97" s="39"/>
      <c r="T97" s="40"/>
      <c r="U97" s="40"/>
      <c r="V97" s="39"/>
      <c r="W97" s="39"/>
      <c r="X97" s="44"/>
      <c r="Y97" s="44"/>
      <c r="AA97" s="39"/>
      <c r="AB97" s="39"/>
      <c r="AD97" s="165">
        <f t="shared" si="19"/>
        <v>0</v>
      </c>
      <c r="AE97" s="165">
        <f t="shared" si="20"/>
        <v>0</v>
      </c>
    </row>
    <row r="98" spans="1:31" ht="12.75">
      <c r="A98" s="150"/>
      <c r="B98" s="102"/>
      <c r="C98" s="104" t="s">
        <v>80</v>
      </c>
      <c r="D98" s="89"/>
      <c r="E98" s="73"/>
      <c r="F98" s="39"/>
      <c r="G98" s="39"/>
      <c r="H98" s="30"/>
      <c r="I98" s="30"/>
      <c r="J98" s="39"/>
      <c r="K98" s="39"/>
      <c r="L98" s="40"/>
      <c r="M98" s="40"/>
      <c r="N98" s="39"/>
      <c r="O98" s="39"/>
      <c r="P98" s="40"/>
      <c r="Q98" s="40"/>
      <c r="R98" s="39"/>
      <c r="S98" s="39"/>
      <c r="T98" s="40"/>
      <c r="U98" s="40"/>
      <c r="V98" s="39"/>
      <c r="W98" s="39"/>
      <c r="X98" s="44"/>
      <c r="Y98" s="44"/>
      <c r="AA98" s="39"/>
      <c r="AB98" s="39"/>
      <c r="AD98" s="165">
        <f t="shared" si="19"/>
        <v>0</v>
      </c>
      <c r="AE98" s="165">
        <f t="shared" si="20"/>
        <v>0</v>
      </c>
    </row>
    <row r="99" spans="1:31" ht="12.75">
      <c r="A99" s="29">
        <v>35</v>
      </c>
      <c r="B99" s="35" t="s">
        <v>149</v>
      </c>
      <c r="C99" s="83" t="s">
        <v>69</v>
      </c>
      <c r="D99" s="36" t="s">
        <v>11</v>
      </c>
      <c r="E99" s="73"/>
      <c r="F99" s="39">
        <v>1250</v>
      </c>
      <c r="G99" s="39">
        <v>4500</v>
      </c>
      <c r="H99" s="30">
        <f>+$E99*F99</f>
        <v>0</v>
      </c>
      <c r="I99" s="30">
        <f>+$E99*G99</f>
        <v>0</v>
      </c>
      <c r="J99" s="39">
        <v>1250</v>
      </c>
      <c r="K99" s="39">
        <v>4500</v>
      </c>
      <c r="L99" s="40">
        <f>+$E99*J99</f>
        <v>0</v>
      </c>
      <c r="M99" s="40">
        <f>+$E99*K99</f>
        <v>0</v>
      </c>
      <c r="N99" s="39">
        <v>1250</v>
      </c>
      <c r="O99" s="39">
        <v>4500</v>
      </c>
      <c r="P99" s="40">
        <f>+$E99*N99</f>
        <v>0</v>
      </c>
      <c r="Q99" s="40">
        <f>+$E99*O99</f>
        <v>0</v>
      </c>
      <c r="R99" s="39">
        <v>1250</v>
      </c>
      <c r="S99" s="39">
        <v>4500</v>
      </c>
      <c r="T99" s="40">
        <f>+$E99*R99</f>
        <v>0</v>
      </c>
      <c r="U99" s="40">
        <f>+$E99*S99</f>
        <v>0</v>
      </c>
      <c r="V99" s="39">
        <f>F99+J99+N99+R99</f>
        <v>5000</v>
      </c>
      <c r="W99" s="39">
        <f>G99+K99+O99+S99</f>
        <v>18000</v>
      </c>
      <c r="X99" s="44">
        <f aca="true" t="shared" si="21" ref="X99:Y105">+H99+L99+P99+T99</f>
        <v>0</v>
      </c>
      <c r="Y99" s="44">
        <f t="shared" si="21"/>
        <v>0</v>
      </c>
      <c r="AA99" s="39">
        <v>250</v>
      </c>
      <c r="AB99" s="39">
        <v>10000</v>
      </c>
      <c r="AD99" s="165">
        <f t="shared" si="19"/>
        <v>1250</v>
      </c>
      <c r="AE99" s="165">
        <f t="shared" si="20"/>
        <v>4500</v>
      </c>
    </row>
    <row r="100" spans="1:31" ht="25.5">
      <c r="A100" s="29">
        <v>36</v>
      </c>
      <c r="B100" s="35" t="s">
        <v>150</v>
      </c>
      <c r="C100" s="83" t="s">
        <v>2</v>
      </c>
      <c r="D100" s="36" t="s">
        <v>11</v>
      </c>
      <c r="E100" s="73"/>
      <c r="F100" s="39">
        <v>1250</v>
      </c>
      <c r="G100" s="39">
        <v>4500</v>
      </c>
      <c r="H100" s="30">
        <f>+$E100*F100</f>
        <v>0</v>
      </c>
      <c r="I100" s="30">
        <f>+$E100*G100</f>
        <v>0</v>
      </c>
      <c r="J100" s="39">
        <v>1250</v>
      </c>
      <c r="K100" s="39">
        <v>4500</v>
      </c>
      <c r="L100" s="40">
        <f>+$E100*J100</f>
        <v>0</v>
      </c>
      <c r="M100" s="40">
        <f>+$E100*K100</f>
        <v>0</v>
      </c>
      <c r="N100" s="39">
        <v>1250</v>
      </c>
      <c r="O100" s="39">
        <v>4500</v>
      </c>
      <c r="P100" s="40">
        <f>+$E100*N100</f>
        <v>0</v>
      </c>
      <c r="Q100" s="40">
        <f>+$E100*O100</f>
        <v>0</v>
      </c>
      <c r="R100" s="39">
        <v>1250</v>
      </c>
      <c r="S100" s="39">
        <v>4500</v>
      </c>
      <c r="T100" s="40">
        <f>+$E100*R100</f>
        <v>0</v>
      </c>
      <c r="U100" s="40">
        <f>+$E100*S100</f>
        <v>0</v>
      </c>
      <c r="V100" s="39">
        <f>F100+J100+N100+R100</f>
        <v>5000</v>
      </c>
      <c r="W100" s="39">
        <f>G100+K100+O100+S100</f>
        <v>18000</v>
      </c>
      <c r="X100" s="44">
        <f t="shared" si="21"/>
        <v>0</v>
      </c>
      <c r="Y100" s="44">
        <f t="shared" si="21"/>
        <v>0</v>
      </c>
      <c r="AA100" s="39">
        <v>250</v>
      </c>
      <c r="AB100" s="39">
        <v>10000</v>
      </c>
      <c r="AD100" s="165">
        <f t="shared" si="19"/>
        <v>1250</v>
      </c>
      <c r="AE100" s="165">
        <f t="shared" si="20"/>
        <v>4500</v>
      </c>
    </row>
    <row r="101" spans="1:31" ht="12.75">
      <c r="A101" s="152"/>
      <c r="B101" s="87" t="s">
        <v>21</v>
      </c>
      <c r="C101" s="7" t="s">
        <v>3</v>
      </c>
      <c r="D101" s="101"/>
      <c r="E101" s="73"/>
      <c r="F101" s="39"/>
      <c r="G101" s="39"/>
      <c r="H101" s="30">
        <f>+H102</f>
        <v>0</v>
      </c>
      <c r="I101" s="30">
        <f>+I102</f>
        <v>0</v>
      </c>
      <c r="J101" s="39"/>
      <c r="K101" s="39"/>
      <c r="L101" s="40">
        <f>+L102</f>
        <v>0</v>
      </c>
      <c r="M101" s="40">
        <f>+M102</f>
        <v>0</v>
      </c>
      <c r="N101" s="39"/>
      <c r="O101" s="39"/>
      <c r="P101" s="40">
        <f>+P102</f>
        <v>0</v>
      </c>
      <c r="Q101" s="40">
        <f>+Q102</f>
        <v>0</v>
      </c>
      <c r="R101" s="39"/>
      <c r="S101" s="39"/>
      <c r="T101" s="40">
        <f>+T102</f>
        <v>0</v>
      </c>
      <c r="U101" s="40">
        <f>+U102</f>
        <v>0</v>
      </c>
      <c r="V101" s="39"/>
      <c r="W101" s="39"/>
      <c r="X101" s="44">
        <f t="shared" si="21"/>
        <v>0</v>
      </c>
      <c r="Y101" s="44">
        <f t="shared" si="21"/>
        <v>0</v>
      </c>
      <c r="AA101" s="39"/>
      <c r="AB101" s="39"/>
      <c r="AD101" s="165">
        <f t="shared" si="19"/>
        <v>0</v>
      </c>
      <c r="AE101" s="165">
        <f t="shared" si="20"/>
        <v>0</v>
      </c>
    </row>
    <row r="102" spans="1:31" ht="26.25" thickBot="1">
      <c r="A102" s="29">
        <v>45</v>
      </c>
      <c r="B102" s="35" t="s">
        <v>54</v>
      </c>
      <c r="C102" s="83" t="s">
        <v>58</v>
      </c>
      <c r="D102" s="36" t="s">
        <v>17</v>
      </c>
      <c r="E102" s="73"/>
      <c r="F102" s="39">
        <v>750</v>
      </c>
      <c r="G102" s="41">
        <v>2700</v>
      </c>
      <c r="H102" s="30">
        <f>+$E102*F102</f>
        <v>0</v>
      </c>
      <c r="I102" s="30">
        <f>+$E102*G102</f>
        <v>0</v>
      </c>
      <c r="J102" s="39">
        <v>750</v>
      </c>
      <c r="K102" s="41">
        <v>2700</v>
      </c>
      <c r="L102" s="50">
        <f>+$E102*J102</f>
        <v>0</v>
      </c>
      <c r="M102" s="50">
        <f>+$E102*K102</f>
        <v>0</v>
      </c>
      <c r="N102" s="39">
        <v>750</v>
      </c>
      <c r="O102" s="41">
        <v>2700</v>
      </c>
      <c r="P102" s="50">
        <f>+$E102*N102</f>
        <v>0</v>
      </c>
      <c r="Q102" s="50">
        <f>+$E102*O102</f>
        <v>0</v>
      </c>
      <c r="R102" s="39">
        <v>750</v>
      </c>
      <c r="S102" s="41">
        <v>2700</v>
      </c>
      <c r="T102" s="50">
        <f>+$E102*R102</f>
        <v>0</v>
      </c>
      <c r="U102" s="50">
        <f>+$E102*S102</f>
        <v>0</v>
      </c>
      <c r="V102" s="41">
        <f>F102+J102+N102+R102</f>
        <v>3000</v>
      </c>
      <c r="W102" s="41">
        <f>G102+K102+O102+S102</f>
        <v>10800</v>
      </c>
      <c r="X102" s="44">
        <f t="shared" si="21"/>
        <v>0</v>
      </c>
      <c r="Y102" s="44">
        <f t="shared" si="21"/>
        <v>0</v>
      </c>
      <c r="Z102" s="215"/>
      <c r="AA102" s="39">
        <v>150</v>
      </c>
      <c r="AB102" s="41">
        <v>6000</v>
      </c>
      <c r="AD102" s="165">
        <f t="shared" si="19"/>
        <v>750</v>
      </c>
      <c r="AE102" s="165">
        <f t="shared" si="20"/>
        <v>2700</v>
      </c>
    </row>
    <row r="103" spans="1:28" ht="15.75">
      <c r="A103" s="153"/>
      <c r="B103" s="271" t="s">
        <v>77</v>
      </c>
      <c r="C103" s="272"/>
      <c r="D103" s="154"/>
      <c r="E103" s="110"/>
      <c r="F103" s="185"/>
      <c r="G103" s="185"/>
      <c r="H103" s="110">
        <f>+H14+H26+H35+H38+H44+H47+H101</f>
        <v>0</v>
      </c>
      <c r="I103" s="110">
        <f>+I14+I26+I35+I38+I44+I47+I101</f>
        <v>0</v>
      </c>
      <c r="J103" s="185"/>
      <c r="K103" s="185"/>
      <c r="L103" s="185">
        <f>+L14+L26+L35+L38+L44+L47+L101</f>
        <v>0</v>
      </c>
      <c r="M103" s="185">
        <f>+M14+M26+M35+M38+M44+M47+M101</f>
        <v>0</v>
      </c>
      <c r="N103" s="185"/>
      <c r="O103" s="185"/>
      <c r="P103" s="185">
        <f>+P14+P26+P35+P38+P44+P47+P101</f>
        <v>0</v>
      </c>
      <c r="Q103" s="185">
        <f>+Q14+Q26+Q35+Q38+Q44+Q47+Q101</f>
        <v>0</v>
      </c>
      <c r="R103" s="185"/>
      <c r="S103" s="185"/>
      <c r="T103" s="185">
        <f>+T14+T26+T35+T38+T44+T47+T101</f>
        <v>0</v>
      </c>
      <c r="U103" s="185">
        <f>+U14+U26+U35+U38+U44+U47+U101</f>
        <v>0</v>
      </c>
      <c r="V103" s="185"/>
      <c r="W103" s="185"/>
      <c r="X103" s="44">
        <f t="shared" si="21"/>
        <v>0</v>
      </c>
      <c r="Y103" s="44">
        <f t="shared" si="21"/>
        <v>0</v>
      </c>
      <c r="AB103" s="140"/>
    </row>
    <row r="104" spans="1:28" ht="15.75">
      <c r="A104" s="157"/>
      <c r="B104" s="273" t="s">
        <v>107</v>
      </c>
      <c r="C104" s="273"/>
      <c r="D104" s="221"/>
      <c r="E104" s="222"/>
      <c r="F104" s="223"/>
      <c r="G104" s="223"/>
      <c r="H104" s="110">
        <f>+H103*0.19</f>
        <v>0</v>
      </c>
      <c r="I104" s="110">
        <f>+I103*0.19</f>
        <v>0</v>
      </c>
      <c r="J104" s="224"/>
      <c r="K104" s="224"/>
      <c r="L104" s="185">
        <f>+L103*0.19</f>
        <v>0</v>
      </c>
      <c r="M104" s="185">
        <f>+M103*0.19</f>
        <v>0</v>
      </c>
      <c r="N104" s="224"/>
      <c r="O104" s="224"/>
      <c r="P104" s="185">
        <f>+P103*0.19</f>
        <v>0</v>
      </c>
      <c r="Q104" s="185">
        <f>+Q103*0.19</f>
        <v>0</v>
      </c>
      <c r="R104" s="224"/>
      <c r="S104" s="224"/>
      <c r="T104" s="185">
        <f>+T103*0.19</f>
        <v>0</v>
      </c>
      <c r="U104" s="185">
        <f>+U103*0.19</f>
        <v>0</v>
      </c>
      <c r="V104" s="224"/>
      <c r="W104" s="224"/>
      <c r="X104" s="44">
        <f t="shared" si="21"/>
        <v>0</v>
      </c>
      <c r="Y104" s="44">
        <f t="shared" si="21"/>
        <v>0</v>
      </c>
      <c r="AB104" s="140"/>
    </row>
    <row r="105" spans="1:28" ht="15.75">
      <c r="A105" s="157"/>
      <c r="B105" s="273" t="s">
        <v>108</v>
      </c>
      <c r="C105" s="273"/>
      <c r="D105" s="221"/>
      <c r="E105" s="222"/>
      <c r="F105" s="222"/>
      <c r="G105" s="222"/>
      <c r="H105" s="110">
        <f>+H103+H104</f>
        <v>0</v>
      </c>
      <c r="I105" s="110">
        <f>+I103+I104</f>
        <v>0</v>
      </c>
      <c r="J105" s="225"/>
      <c r="K105" s="225"/>
      <c r="L105" s="110">
        <f>+L103+L104</f>
        <v>0</v>
      </c>
      <c r="M105" s="110">
        <f>+M103+M104</f>
        <v>0</v>
      </c>
      <c r="N105" s="225"/>
      <c r="O105" s="225"/>
      <c r="P105" s="110">
        <f>+P103+P104</f>
        <v>0</v>
      </c>
      <c r="Q105" s="110">
        <f>+Q103+Q104</f>
        <v>0</v>
      </c>
      <c r="R105" s="225"/>
      <c r="S105" s="225"/>
      <c r="T105" s="110">
        <f>+T103+T104</f>
        <v>0</v>
      </c>
      <c r="U105" s="110">
        <f>+U103+U104</f>
        <v>0</v>
      </c>
      <c r="V105" s="225"/>
      <c r="W105" s="225"/>
      <c r="X105" s="44">
        <f t="shared" si="21"/>
        <v>0</v>
      </c>
      <c r="Y105" s="44">
        <f t="shared" si="21"/>
        <v>0</v>
      </c>
      <c r="AB105" s="140"/>
    </row>
    <row r="106" ht="12.75">
      <c r="AB106" s="140"/>
    </row>
    <row r="107" spans="1:29" ht="12.75">
      <c r="A107" s="162"/>
      <c r="B107" s="27"/>
      <c r="C107" s="128"/>
      <c r="D107" s="128"/>
      <c r="E107" s="128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AA107" s="164"/>
      <c r="AB107" s="164"/>
      <c r="AC107" s="164"/>
    </row>
    <row r="108" spans="24:29" ht="12.75">
      <c r="X108" s="235"/>
      <c r="Y108" s="235"/>
      <c r="AA108" s="165"/>
      <c r="AB108" s="235">
        <v>1727748.726</v>
      </c>
      <c r="AC108" s="235">
        <v>86182226.8</v>
      </c>
    </row>
    <row r="109" spans="24:29" ht="12.75">
      <c r="X109" s="235"/>
      <c r="Y109" s="235"/>
      <c r="AA109" s="165"/>
      <c r="AB109" s="235">
        <v>328272.25794</v>
      </c>
      <c r="AC109" s="235">
        <v>16374623.092</v>
      </c>
    </row>
    <row r="110" spans="1:29" ht="12.75">
      <c r="A110" s="226"/>
      <c r="B110" s="226"/>
      <c r="C110" s="162"/>
      <c r="D110" s="268"/>
      <c r="E110" s="268"/>
      <c r="F110" s="268"/>
      <c r="G110" s="268"/>
      <c r="H110" s="227"/>
      <c r="I110" s="226"/>
      <c r="J110" s="162"/>
      <c r="K110" s="228"/>
      <c r="L110" s="227"/>
      <c r="M110" s="229"/>
      <c r="N110" s="227"/>
      <c r="O110" s="191"/>
      <c r="P110" s="163"/>
      <c r="Q110" s="130"/>
      <c r="X110" s="235"/>
      <c r="Y110" s="235"/>
      <c r="AA110" s="165"/>
      <c r="AB110" s="235">
        <v>2056020.98394</v>
      </c>
      <c r="AC110" s="235">
        <v>102556849.89199999</v>
      </c>
    </row>
    <row r="111" spans="1:29" ht="12.75">
      <c r="A111" s="226"/>
      <c r="B111" s="226"/>
      <c r="C111" s="162"/>
      <c r="D111" s="268"/>
      <c r="E111" s="268"/>
      <c r="F111" s="268"/>
      <c r="G111" s="268"/>
      <c r="H111" s="227"/>
      <c r="I111" s="226"/>
      <c r="J111" s="162"/>
      <c r="K111" s="228"/>
      <c r="L111" s="227"/>
      <c r="M111" s="229"/>
      <c r="N111" s="227"/>
      <c r="O111" s="191"/>
      <c r="P111" s="163"/>
      <c r="Q111" s="130"/>
      <c r="AA111" s="165"/>
      <c r="AB111" s="128"/>
      <c r="AC111" s="128"/>
    </row>
    <row r="112" spans="27:29" ht="12.75">
      <c r="AA112" s="165"/>
      <c r="AB112" s="128"/>
      <c r="AC112" s="128"/>
    </row>
    <row r="113" spans="24:29" ht="12.75">
      <c r="X113" s="240"/>
      <c r="Y113" s="240"/>
      <c r="AA113" s="165"/>
      <c r="AB113" s="240">
        <f>+AB103/AB108</f>
        <v>0</v>
      </c>
      <c r="AC113" s="240">
        <f>+AC103/AC108</f>
        <v>0</v>
      </c>
    </row>
    <row r="114" spans="27:29" ht="12.75">
      <c r="AA114" s="165"/>
      <c r="AB114" s="128"/>
      <c r="AC114" s="128"/>
    </row>
  </sheetData>
  <sheetProtection/>
  <mergeCells count="26">
    <mergeCell ref="A6:Y6"/>
    <mergeCell ref="B104:C104"/>
    <mergeCell ref="A8:A10"/>
    <mergeCell ref="J9:K9"/>
    <mergeCell ref="L9:M9"/>
    <mergeCell ref="H9:I9"/>
    <mergeCell ref="J8:M8"/>
    <mergeCell ref="D110:G110"/>
    <mergeCell ref="D111:G111"/>
    <mergeCell ref="V8:Y8"/>
    <mergeCell ref="V9:W9"/>
    <mergeCell ref="X9:Y9"/>
    <mergeCell ref="R8:U8"/>
    <mergeCell ref="R9:S9"/>
    <mergeCell ref="T9:U9"/>
    <mergeCell ref="F8:I8"/>
    <mergeCell ref="F9:G9"/>
    <mergeCell ref="B105:C105"/>
    <mergeCell ref="N8:Q8"/>
    <mergeCell ref="N9:O9"/>
    <mergeCell ref="P9:Q9"/>
    <mergeCell ref="E8:E10"/>
    <mergeCell ref="B103:C103"/>
    <mergeCell ref="B8:B10"/>
    <mergeCell ref="C8:C10"/>
    <mergeCell ref="D8:D10"/>
  </mergeCells>
  <printOptions horizontalCentered="1"/>
  <pageMargins left="0" right="0" top="0" bottom="0" header="0.31496062992125984" footer="0.31496062992125984"/>
  <pageSetup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18"/>
  <sheetViews>
    <sheetView zoomScalePageLayoutView="0" workbookViewId="0" topLeftCell="A97">
      <selection activeCell="O115" sqref="O115"/>
    </sheetView>
  </sheetViews>
  <sheetFormatPr defaultColWidth="9.140625" defaultRowHeight="12.75"/>
  <cols>
    <col min="1" max="1" width="9.140625" style="165" customWidth="1"/>
    <col min="2" max="2" width="10.7109375" style="165" customWidth="1"/>
    <col min="3" max="3" width="66.28125" style="165" customWidth="1"/>
    <col min="4" max="5" width="9.140625" style="165" customWidth="1"/>
    <col min="6" max="7" width="10.140625" style="231" bestFit="1" customWidth="1"/>
    <col min="8" max="8" width="12.8515625" style="165" customWidth="1"/>
    <col min="9" max="9" width="12.28125" style="165" bestFit="1" customWidth="1"/>
    <col min="10" max="11" width="8.7109375" style="231" customWidth="1"/>
    <col min="12" max="12" width="12.57421875" style="165" customWidth="1"/>
    <col min="13" max="13" width="12.28125" style="165" bestFit="1" customWidth="1"/>
    <col min="14" max="15" width="8.8515625" style="231" customWidth="1"/>
    <col min="16" max="16" width="13.421875" style="165" customWidth="1"/>
    <col min="17" max="17" width="12.28125" style="165" bestFit="1" customWidth="1"/>
    <col min="18" max="19" width="8.00390625" style="180" customWidth="1"/>
    <col min="20" max="20" width="13.140625" style="165" customWidth="1"/>
    <col min="21" max="21" width="12.28125" style="165" bestFit="1" customWidth="1"/>
    <col min="22" max="22" width="9.8515625" style="165" bestFit="1" customWidth="1"/>
    <col min="23" max="23" width="11.28125" style="165" bestFit="1" customWidth="1"/>
    <col min="24" max="25" width="12.28125" style="165" bestFit="1" customWidth="1"/>
    <col min="26" max="26" width="9.140625" style="165" customWidth="1"/>
    <col min="27" max="27" width="9.140625" style="17" customWidth="1"/>
    <col min="28" max="28" width="0" style="17" hidden="1" customWidth="1"/>
    <col min="29" max="29" width="0" style="165" hidden="1" customWidth="1"/>
    <col min="30" max="30" width="11.28125" style="165" hidden="1" customWidth="1"/>
    <col min="31" max="31" width="12.28125" style="165" hidden="1" customWidth="1"/>
    <col min="32" max="36" width="0" style="165" hidden="1" customWidth="1"/>
    <col min="37" max="16384" width="9.140625" style="165" customWidth="1"/>
  </cols>
  <sheetData>
    <row r="1" spans="1:28" ht="15.75">
      <c r="A1" s="121" t="s">
        <v>111</v>
      </c>
      <c r="B1" s="23"/>
      <c r="C1" s="122"/>
      <c r="D1" s="122"/>
      <c r="E1" s="122"/>
      <c r="F1" s="230"/>
      <c r="G1" s="230"/>
      <c r="H1" s="124"/>
      <c r="I1" s="124"/>
      <c r="J1" s="230"/>
      <c r="K1" s="230"/>
      <c r="L1" s="124"/>
      <c r="M1" s="124"/>
      <c r="N1" s="230"/>
      <c r="O1" s="230"/>
      <c r="P1" s="124"/>
      <c r="Q1" s="124"/>
      <c r="R1" s="123"/>
      <c r="S1" s="123"/>
      <c r="T1" s="124"/>
      <c r="U1" s="124"/>
      <c r="V1" s="124"/>
      <c r="W1" s="124"/>
      <c r="X1" s="124"/>
      <c r="Y1" s="124"/>
      <c r="AA1" s="122"/>
      <c r="AB1" s="122"/>
    </row>
    <row r="2" spans="1:28" ht="15.75">
      <c r="A2" s="121" t="s">
        <v>254</v>
      </c>
      <c r="B2" s="23"/>
      <c r="C2" s="122"/>
      <c r="D2" s="122"/>
      <c r="E2" s="122"/>
      <c r="F2" s="230"/>
      <c r="G2" s="230"/>
      <c r="H2" s="124"/>
      <c r="I2" s="124"/>
      <c r="J2" s="230"/>
      <c r="K2" s="230"/>
      <c r="L2" s="124"/>
      <c r="M2" s="124"/>
      <c r="N2" s="230"/>
      <c r="O2" s="230"/>
      <c r="P2" s="124"/>
      <c r="Q2" s="124"/>
      <c r="R2" s="123"/>
      <c r="S2" s="123"/>
      <c r="T2" s="124"/>
      <c r="U2" s="124"/>
      <c r="V2" s="124"/>
      <c r="W2" s="124"/>
      <c r="X2" s="124"/>
      <c r="Y2" s="124"/>
      <c r="AA2" s="122"/>
      <c r="AB2" s="122"/>
    </row>
    <row r="3" spans="1:28" ht="15.75">
      <c r="A3" s="121"/>
      <c r="B3" s="23"/>
      <c r="C3" s="122"/>
      <c r="D3" s="122"/>
      <c r="E3" s="125"/>
      <c r="F3" s="230"/>
      <c r="G3" s="230"/>
      <c r="H3" s="124"/>
      <c r="I3" s="124"/>
      <c r="J3" s="230"/>
      <c r="K3" s="230"/>
      <c r="L3" s="124"/>
      <c r="M3" s="124"/>
      <c r="N3" s="230"/>
      <c r="O3" s="230"/>
      <c r="P3" s="124"/>
      <c r="Q3" s="124"/>
      <c r="R3" s="123"/>
      <c r="S3" s="123"/>
      <c r="T3" s="124"/>
      <c r="U3" s="124"/>
      <c r="V3" s="124"/>
      <c r="W3" s="124"/>
      <c r="X3" s="126" t="s">
        <v>78</v>
      </c>
      <c r="Y3" s="124"/>
      <c r="AA3" s="122"/>
      <c r="AB3" s="122"/>
    </row>
    <row r="4" spans="1:5" ht="15">
      <c r="A4" s="127"/>
      <c r="D4" s="125"/>
      <c r="E4" s="125"/>
    </row>
    <row r="6" spans="1:25" ht="18">
      <c r="A6" s="259" t="s">
        <v>253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</row>
    <row r="8" spans="1:25" ht="12.75">
      <c r="A8" s="260" t="s">
        <v>0</v>
      </c>
      <c r="B8" s="260" t="s">
        <v>4</v>
      </c>
      <c r="C8" s="260" t="s">
        <v>22</v>
      </c>
      <c r="D8" s="262" t="s">
        <v>5</v>
      </c>
      <c r="E8" s="260" t="s">
        <v>94</v>
      </c>
      <c r="F8" s="260" t="s">
        <v>243</v>
      </c>
      <c r="G8" s="260"/>
      <c r="H8" s="260"/>
      <c r="I8" s="260"/>
      <c r="J8" s="260" t="s">
        <v>244</v>
      </c>
      <c r="K8" s="260"/>
      <c r="L8" s="260"/>
      <c r="M8" s="260"/>
      <c r="N8" s="260" t="s">
        <v>245</v>
      </c>
      <c r="O8" s="260"/>
      <c r="P8" s="260"/>
      <c r="Q8" s="260"/>
      <c r="R8" s="260" t="s">
        <v>248</v>
      </c>
      <c r="S8" s="260"/>
      <c r="T8" s="260"/>
      <c r="U8" s="260"/>
      <c r="V8" s="260" t="s">
        <v>249</v>
      </c>
      <c r="W8" s="260"/>
      <c r="X8" s="260"/>
      <c r="Y8" s="260"/>
    </row>
    <row r="9" spans="1:25" ht="12.75">
      <c r="A9" s="260"/>
      <c r="B9" s="260"/>
      <c r="C9" s="260"/>
      <c r="D9" s="263"/>
      <c r="E9" s="260"/>
      <c r="F9" s="261" t="s">
        <v>91</v>
      </c>
      <c r="G9" s="261"/>
      <c r="H9" s="260" t="s">
        <v>109</v>
      </c>
      <c r="I9" s="260"/>
      <c r="J9" s="261" t="s">
        <v>91</v>
      </c>
      <c r="K9" s="261"/>
      <c r="L9" s="260" t="s">
        <v>109</v>
      </c>
      <c r="M9" s="260"/>
      <c r="N9" s="261" t="s">
        <v>91</v>
      </c>
      <c r="O9" s="261"/>
      <c r="P9" s="260" t="s">
        <v>109</v>
      </c>
      <c r="Q9" s="260"/>
      <c r="R9" s="261" t="s">
        <v>91</v>
      </c>
      <c r="S9" s="261"/>
      <c r="T9" s="260" t="s">
        <v>110</v>
      </c>
      <c r="U9" s="260"/>
      <c r="V9" s="265" t="s">
        <v>91</v>
      </c>
      <c r="W9" s="265"/>
      <c r="X9" s="260" t="s">
        <v>110</v>
      </c>
      <c r="Y9" s="260"/>
    </row>
    <row r="10" spans="1:25" ht="12.75">
      <c r="A10" s="260"/>
      <c r="B10" s="260"/>
      <c r="C10" s="260"/>
      <c r="D10" s="264"/>
      <c r="E10" s="260"/>
      <c r="F10" s="57" t="s">
        <v>92</v>
      </c>
      <c r="G10" s="57" t="s">
        <v>93</v>
      </c>
      <c r="H10" s="14" t="s">
        <v>92</v>
      </c>
      <c r="I10" s="14" t="s">
        <v>93</v>
      </c>
      <c r="J10" s="57" t="s">
        <v>92</v>
      </c>
      <c r="K10" s="57" t="s">
        <v>93</v>
      </c>
      <c r="L10" s="14" t="s">
        <v>92</v>
      </c>
      <c r="M10" s="14" t="s">
        <v>93</v>
      </c>
      <c r="N10" s="57" t="s">
        <v>92</v>
      </c>
      <c r="O10" s="57" t="s">
        <v>93</v>
      </c>
      <c r="P10" s="14" t="s">
        <v>92</v>
      </c>
      <c r="Q10" s="14" t="s">
        <v>93</v>
      </c>
      <c r="R10" s="57" t="s">
        <v>92</v>
      </c>
      <c r="S10" s="57" t="s">
        <v>93</v>
      </c>
      <c r="T10" s="14" t="s">
        <v>92</v>
      </c>
      <c r="U10" s="14" t="s">
        <v>93</v>
      </c>
      <c r="V10" s="14" t="s">
        <v>92</v>
      </c>
      <c r="W10" s="14" t="s">
        <v>93</v>
      </c>
      <c r="X10" s="14" t="s">
        <v>92</v>
      </c>
      <c r="Y10" s="14" t="s">
        <v>93</v>
      </c>
    </row>
    <row r="11" spans="1:28" ht="22.5">
      <c r="A11" s="18">
        <v>0</v>
      </c>
      <c r="B11" s="19">
        <v>1</v>
      </c>
      <c r="C11" s="19">
        <v>2</v>
      </c>
      <c r="D11" s="19">
        <v>3</v>
      </c>
      <c r="E11" s="19">
        <v>4</v>
      </c>
      <c r="F11" s="57">
        <v>5</v>
      </c>
      <c r="G11" s="57">
        <v>6</v>
      </c>
      <c r="H11" s="14" t="s">
        <v>95</v>
      </c>
      <c r="I11" s="14" t="s">
        <v>96</v>
      </c>
      <c r="J11" s="57">
        <v>9</v>
      </c>
      <c r="K11" s="57">
        <v>10</v>
      </c>
      <c r="L11" s="14" t="s">
        <v>97</v>
      </c>
      <c r="M11" s="14" t="s">
        <v>98</v>
      </c>
      <c r="N11" s="57">
        <v>13</v>
      </c>
      <c r="O11" s="57">
        <v>14</v>
      </c>
      <c r="P11" s="14" t="s">
        <v>99</v>
      </c>
      <c r="Q11" s="14" t="s">
        <v>100</v>
      </c>
      <c r="R11" s="57">
        <v>17</v>
      </c>
      <c r="S11" s="57">
        <v>18</v>
      </c>
      <c r="T11" s="14" t="s">
        <v>101</v>
      </c>
      <c r="U11" s="14" t="s">
        <v>102</v>
      </c>
      <c r="V11" s="14" t="s">
        <v>103</v>
      </c>
      <c r="W11" s="14" t="s">
        <v>104</v>
      </c>
      <c r="X11" s="14" t="s">
        <v>105</v>
      </c>
      <c r="Y11" s="14" t="s">
        <v>106</v>
      </c>
      <c r="AA11" s="20"/>
      <c r="AB11" s="20"/>
    </row>
    <row r="12" spans="1:25" ht="15">
      <c r="A12" s="131"/>
      <c r="B12" s="7">
        <v>101</v>
      </c>
      <c r="C12" s="132" t="s">
        <v>6</v>
      </c>
      <c r="D12" s="132"/>
      <c r="E12" s="32"/>
      <c r="F12" s="45"/>
      <c r="G12" s="46"/>
      <c r="H12" s="135"/>
      <c r="I12" s="135"/>
      <c r="J12" s="45"/>
      <c r="K12" s="46"/>
      <c r="L12" s="135"/>
      <c r="M12" s="135"/>
      <c r="N12" s="45"/>
      <c r="O12" s="46"/>
      <c r="P12" s="135"/>
      <c r="Q12" s="135"/>
      <c r="R12" s="33"/>
      <c r="S12" s="34"/>
      <c r="T12" s="135"/>
      <c r="U12" s="135"/>
      <c r="V12" s="135"/>
      <c r="W12" s="135"/>
      <c r="X12" s="135"/>
      <c r="Y12" s="135"/>
    </row>
    <row r="13" spans="1:25" ht="15">
      <c r="A13" s="131"/>
      <c r="B13" s="8" t="s">
        <v>7</v>
      </c>
      <c r="C13" s="136" t="s">
        <v>8</v>
      </c>
      <c r="D13" s="136"/>
      <c r="E13" s="32"/>
      <c r="F13" s="45"/>
      <c r="G13" s="46"/>
      <c r="H13" s="44"/>
      <c r="I13" s="44"/>
      <c r="J13" s="45"/>
      <c r="K13" s="46"/>
      <c r="L13" s="44"/>
      <c r="M13" s="44"/>
      <c r="N13" s="30"/>
      <c r="O13" s="30"/>
      <c r="P13" s="44"/>
      <c r="Q13" s="44"/>
      <c r="R13" s="30"/>
      <c r="S13" s="30"/>
      <c r="T13" s="44"/>
      <c r="U13" s="44"/>
      <c r="V13" s="138"/>
      <c r="W13" s="138"/>
      <c r="X13" s="44"/>
      <c r="Y13" s="44"/>
    </row>
    <row r="14" spans="1:28" ht="15">
      <c r="A14" s="131"/>
      <c r="B14" s="7" t="s">
        <v>9</v>
      </c>
      <c r="C14" s="132" t="s">
        <v>10</v>
      </c>
      <c r="D14" s="132"/>
      <c r="E14" s="32"/>
      <c r="F14" s="45"/>
      <c r="G14" s="46"/>
      <c r="H14" s="110">
        <f>SUM(H15:H25)</f>
        <v>0</v>
      </c>
      <c r="I14" s="110">
        <f>SUM(I15:I25)</f>
        <v>0</v>
      </c>
      <c r="J14" s="45"/>
      <c r="K14" s="46"/>
      <c r="L14" s="155">
        <f>SUM(L15:L25)</f>
        <v>0</v>
      </c>
      <c r="M14" s="155">
        <f>SUM(M15:M25)</f>
        <v>0</v>
      </c>
      <c r="N14" s="110"/>
      <c r="O14" s="110"/>
      <c r="P14" s="155">
        <f>SUM(P15:P25)</f>
        <v>0</v>
      </c>
      <c r="Q14" s="155">
        <f>SUM(Q15:Q25)</f>
        <v>0</v>
      </c>
      <c r="R14" s="110"/>
      <c r="S14" s="110"/>
      <c r="T14" s="155">
        <f>SUM(T15:T25)</f>
        <v>0</v>
      </c>
      <c r="U14" s="155">
        <f>SUM(U15:U25)</f>
        <v>0</v>
      </c>
      <c r="V14" s="232"/>
      <c r="W14" s="232"/>
      <c r="X14" s="155">
        <f aca="true" t="shared" si="0" ref="X14:Y48">+H14+L14+P14+T14</f>
        <v>0</v>
      </c>
      <c r="Y14" s="155">
        <f t="shared" si="0"/>
        <v>0</v>
      </c>
      <c r="AA14" s="139"/>
      <c r="AB14" s="139"/>
    </row>
    <row r="15" spans="1:32" ht="25.5">
      <c r="A15" s="29">
        <v>1</v>
      </c>
      <c r="B15" s="35" t="s">
        <v>26</v>
      </c>
      <c r="C15" s="35" t="s">
        <v>227</v>
      </c>
      <c r="D15" s="36" t="s">
        <v>11</v>
      </c>
      <c r="E15" s="51"/>
      <c r="F15" s="45">
        <v>11250</v>
      </c>
      <c r="G15" s="46">
        <v>36000</v>
      </c>
      <c r="H15" s="30">
        <f aca="true" t="shared" si="1" ref="H15:I25">+$E15*F15</f>
        <v>0</v>
      </c>
      <c r="I15" s="30">
        <f t="shared" si="1"/>
        <v>0</v>
      </c>
      <c r="J15" s="45">
        <v>11250</v>
      </c>
      <c r="K15" s="46">
        <v>36000</v>
      </c>
      <c r="L15" s="30">
        <f aca="true" t="shared" si="2" ref="L15:M25">+$E15*J15</f>
        <v>0</v>
      </c>
      <c r="M15" s="30">
        <f t="shared" si="2"/>
        <v>0</v>
      </c>
      <c r="N15" s="45">
        <v>11250</v>
      </c>
      <c r="O15" s="46">
        <v>36000</v>
      </c>
      <c r="P15" s="30">
        <f aca="true" t="shared" si="3" ref="P15:Q25">+$E15*N15</f>
        <v>0</v>
      </c>
      <c r="Q15" s="30">
        <f t="shared" si="3"/>
        <v>0</v>
      </c>
      <c r="R15" s="45">
        <v>11250</v>
      </c>
      <c r="S15" s="46">
        <v>36000</v>
      </c>
      <c r="T15" s="30">
        <f aca="true" t="shared" si="4" ref="T15:U25">+$E15*R15</f>
        <v>0</v>
      </c>
      <c r="U15" s="30">
        <f t="shared" si="4"/>
        <v>0</v>
      </c>
      <c r="V15" s="31">
        <f>+F15+J15+N15+R15</f>
        <v>45000</v>
      </c>
      <c r="W15" s="31">
        <f>+G15+K15+O15+S15</f>
        <v>144000</v>
      </c>
      <c r="X15" s="30">
        <f t="shared" si="0"/>
        <v>0</v>
      </c>
      <c r="Y15" s="30">
        <f t="shared" si="0"/>
        <v>0</v>
      </c>
      <c r="AA15" s="141"/>
      <c r="AB15" s="45">
        <v>2250</v>
      </c>
      <c r="AC15" s="46">
        <v>80000</v>
      </c>
      <c r="AE15" s="165">
        <f>+AB15*5</f>
        <v>11250</v>
      </c>
      <c r="AF15" s="165">
        <f>+AC15*0.45</f>
        <v>36000</v>
      </c>
    </row>
    <row r="16" spans="1:32" ht="25.5">
      <c r="A16" s="29">
        <v>2</v>
      </c>
      <c r="B16" s="35" t="s">
        <v>27</v>
      </c>
      <c r="C16" s="35" t="s">
        <v>228</v>
      </c>
      <c r="D16" s="36" t="s">
        <v>11</v>
      </c>
      <c r="E16" s="51"/>
      <c r="F16" s="47">
        <v>1250</v>
      </c>
      <c r="G16" s="48">
        <v>11250</v>
      </c>
      <c r="H16" s="30">
        <f t="shared" si="1"/>
        <v>0</v>
      </c>
      <c r="I16" s="30">
        <f t="shared" si="1"/>
        <v>0</v>
      </c>
      <c r="J16" s="47">
        <v>1250</v>
      </c>
      <c r="K16" s="48">
        <v>11250</v>
      </c>
      <c r="L16" s="30">
        <f t="shared" si="2"/>
        <v>0</v>
      </c>
      <c r="M16" s="30">
        <f t="shared" si="2"/>
        <v>0</v>
      </c>
      <c r="N16" s="47">
        <v>1250</v>
      </c>
      <c r="O16" s="48">
        <v>11250</v>
      </c>
      <c r="P16" s="30">
        <f t="shared" si="3"/>
        <v>0</v>
      </c>
      <c r="Q16" s="30">
        <f t="shared" si="3"/>
        <v>0</v>
      </c>
      <c r="R16" s="47">
        <v>1250</v>
      </c>
      <c r="S16" s="48">
        <v>11250</v>
      </c>
      <c r="T16" s="30">
        <f t="shared" si="4"/>
        <v>0</v>
      </c>
      <c r="U16" s="30">
        <f t="shared" si="4"/>
        <v>0</v>
      </c>
      <c r="V16" s="31">
        <f>+F16+J16+N16+R16</f>
        <v>5000</v>
      </c>
      <c r="W16" s="31">
        <f>+G16+K16+O16+S16</f>
        <v>45000</v>
      </c>
      <c r="X16" s="30">
        <f t="shared" si="0"/>
        <v>0</v>
      </c>
      <c r="Y16" s="30">
        <f t="shared" si="0"/>
        <v>0</v>
      </c>
      <c r="AA16" s="141"/>
      <c r="AB16" s="47">
        <v>250</v>
      </c>
      <c r="AC16" s="48">
        <v>25000</v>
      </c>
      <c r="AE16" s="165">
        <f aca="true" t="shared" si="5" ref="AE16:AE79">+AB16*5</f>
        <v>1250</v>
      </c>
      <c r="AF16" s="165">
        <f aca="true" t="shared" si="6" ref="AF16:AF79">+AC16*0.45</f>
        <v>11250</v>
      </c>
    </row>
    <row r="17" spans="1:32" ht="25.5">
      <c r="A17" s="29">
        <v>3</v>
      </c>
      <c r="B17" s="35" t="s">
        <v>28</v>
      </c>
      <c r="C17" s="35" t="s">
        <v>224</v>
      </c>
      <c r="D17" s="36" t="s">
        <v>11</v>
      </c>
      <c r="E17" s="51"/>
      <c r="F17" s="47">
        <v>0</v>
      </c>
      <c r="G17" s="47">
        <v>0</v>
      </c>
      <c r="H17" s="30">
        <f t="shared" si="1"/>
        <v>0</v>
      </c>
      <c r="I17" s="30">
        <f t="shared" si="1"/>
        <v>0</v>
      </c>
      <c r="J17" s="47">
        <v>0</v>
      </c>
      <c r="K17" s="47">
        <v>0</v>
      </c>
      <c r="L17" s="30">
        <f t="shared" si="2"/>
        <v>0</v>
      </c>
      <c r="M17" s="30">
        <f t="shared" si="2"/>
        <v>0</v>
      </c>
      <c r="N17" s="47">
        <v>0</v>
      </c>
      <c r="O17" s="47">
        <v>0</v>
      </c>
      <c r="P17" s="30">
        <f t="shared" si="3"/>
        <v>0</v>
      </c>
      <c r="Q17" s="30">
        <f t="shared" si="3"/>
        <v>0</v>
      </c>
      <c r="R17" s="47">
        <v>0</v>
      </c>
      <c r="S17" s="47">
        <v>0</v>
      </c>
      <c r="T17" s="30">
        <f t="shared" si="4"/>
        <v>0</v>
      </c>
      <c r="U17" s="30">
        <f t="shared" si="4"/>
        <v>0</v>
      </c>
      <c r="V17" s="47">
        <v>0</v>
      </c>
      <c r="W17" s="47">
        <v>0</v>
      </c>
      <c r="X17" s="30">
        <f t="shared" si="0"/>
        <v>0</v>
      </c>
      <c r="Y17" s="30">
        <f t="shared" si="0"/>
        <v>0</v>
      </c>
      <c r="AA17" s="141"/>
      <c r="AB17" s="47">
        <v>0</v>
      </c>
      <c r="AC17" s="47">
        <v>0</v>
      </c>
      <c r="AE17" s="165">
        <f t="shared" si="5"/>
        <v>0</v>
      </c>
      <c r="AF17" s="165">
        <f t="shared" si="6"/>
        <v>0</v>
      </c>
    </row>
    <row r="18" spans="1:32" ht="38.25">
      <c r="A18" s="29">
        <v>4</v>
      </c>
      <c r="B18" s="35" t="s">
        <v>121</v>
      </c>
      <c r="C18" s="35" t="s">
        <v>229</v>
      </c>
      <c r="D18" s="36" t="s">
        <v>11</v>
      </c>
      <c r="E18" s="51"/>
      <c r="F18" s="47">
        <v>0</v>
      </c>
      <c r="G18" s="47">
        <v>0</v>
      </c>
      <c r="H18" s="30">
        <f t="shared" si="1"/>
        <v>0</v>
      </c>
      <c r="I18" s="30">
        <f t="shared" si="1"/>
        <v>0</v>
      </c>
      <c r="J18" s="47">
        <v>0</v>
      </c>
      <c r="K18" s="47">
        <v>0</v>
      </c>
      <c r="L18" s="30">
        <f t="shared" si="2"/>
        <v>0</v>
      </c>
      <c r="M18" s="30">
        <f t="shared" si="2"/>
        <v>0</v>
      </c>
      <c r="N18" s="47">
        <v>0</v>
      </c>
      <c r="O18" s="47">
        <v>0</v>
      </c>
      <c r="P18" s="30">
        <f t="shared" si="3"/>
        <v>0</v>
      </c>
      <c r="Q18" s="30">
        <f t="shared" si="3"/>
        <v>0</v>
      </c>
      <c r="R18" s="47">
        <v>0</v>
      </c>
      <c r="S18" s="47">
        <v>0</v>
      </c>
      <c r="T18" s="30">
        <f t="shared" si="4"/>
        <v>0</v>
      </c>
      <c r="U18" s="30">
        <f t="shared" si="4"/>
        <v>0</v>
      </c>
      <c r="V18" s="47">
        <v>0</v>
      </c>
      <c r="W18" s="47">
        <v>0</v>
      </c>
      <c r="X18" s="30">
        <f t="shared" si="0"/>
        <v>0</v>
      </c>
      <c r="Y18" s="30">
        <f t="shared" si="0"/>
        <v>0</v>
      </c>
      <c r="AA18" s="141"/>
      <c r="AB18" s="47">
        <v>0</v>
      </c>
      <c r="AC18" s="47">
        <v>0</v>
      </c>
      <c r="AE18" s="165">
        <f t="shared" si="5"/>
        <v>0</v>
      </c>
      <c r="AF18" s="165">
        <f t="shared" si="6"/>
        <v>0</v>
      </c>
    </row>
    <row r="19" spans="1:32" ht="15">
      <c r="A19" s="29">
        <v>5</v>
      </c>
      <c r="B19" s="35" t="s">
        <v>30</v>
      </c>
      <c r="C19" s="35" t="s">
        <v>56</v>
      </c>
      <c r="D19" s="36" t="s">
        <v>11</v>
      </c>
      <c r="E19" s="51"/>
      <c r="F19" s="47">
        <v>2500</v>
      </c>
      <c r="G19" s="48">
        <v>9000</v>
      </c>
      <c r="H19" s="30">
        <f t="shared" si="1"/>
        <v>0</v>
      </c>
      <c r="I19" s="30">
        <f t="shared" si="1"/>
        <v>0</v>
      </c>
      <c r="J19" s="47">
        <v>2500</v>
      </c>
      <c r="K19" s="48">
        <v>9000</v>
      </c>
      <c r="L19" s="30">
        <f t="shared" si="2"/>
        <v>0</v>
      </c>
      <c r="M19" s="30">
        <f t="shared" si="2"/>
        <v>0</v>
      </c>
      <c r="N19" s="47">
        <v>2500</v>
      </c>
      <c r="O19" s="48">
        <v>9000</v>
      </c>
      <c r="P19" s="30">
        <f t="shared" si="3"/>
        <v>0</v>
      </c>
      <c r="Q19" s="30">
        <f t="shared" si="3"/>
        <v>0</v>
      </c>
      <c r="R19" s="47">
        <v>2500</v>
      </c>
      <c r="S19" s="48">
        <v>9000</v>
      </c>
      <c r="T19" s="30">
        <f t="shared" si="4"/>
        <v>0</v>
      </c>
      <c r="U19" s="30">
        <f t="shared" si="4"/>
        <v>0</v>
      </c>
      <c r="V19" s="31">
        <f aca="true" t="shared" si="7" ref="V19:V25">+F19+J19+N19+R19</f>
        <v>10000</v>
      </c>
      <c r="W19" s="31">
        <f aca="true" t="shared" si="8" ref="W19:W25">+G19+K19+O19+S19</f>
        <v>36000</v>
      </c>
      <c r="X19" s="30">
        <f t="shared" si="0"/>
        <v>0</v>
      </c>
      <c r="Y19" s="30">
        <f t="shared" si="0"/>
        <v>0</v>
      </c>
      <c r="AA19" s="141"/>
      <c r="AB19" s="47">
        <v>500</v>
      </c>
      <c r="AC19" s="48">
        <v>20000</v>
      </c>
      <c r="AE19" s="165">
        <f t="shared" si="5"/>
        <v>2500</v>
      </c>
      <c r="AF19" s="165">
        <f t="shared" si="6"/>
        <v>9000</v>
      </c>
    </row>
    <row r="20" spans="1:32" ht="15">
      <c r="A20" s="29">
        <v>6</v>
      </c>
      <c r="B20" s="35" t="s">
        <v>31</v>
      </c>
      <c r="C20" s="35" t="s">
        <v>88</v>
      </c>
      <c r="D20" s="36" t="s">
        <v>11</v>
      </c>
      <c r="E20" s="51"/>
      <c r="F20" s="47">
        <v>1500</v>
      </c>
      <c r="G20" s="48">
        <v>4500</v>
      </c>
      <c r="H20" s="30">
        <f t="shared" si="1"/>
        <v>0</v>
      </c>
      <c r="I20" s="30">
        <f t="shared" si="1"/>
        <v>0</v>
      </c>
      <c r="J20" s="47">
        <v>1500</v>
      </c>
      <c r="K20" s="48">
        <v>4500</v>
      </c>
      <c r="L20" s="30">
        <f t="shared" si="2"/>
        <v>0</v>
      </c>
      <c r="M20" s="30">
        <f t="shared" si="2"/>
        <v>0</v>
      </c>
      <c r="N20" s="47">
        <v>1500</v>
      </c>
      <c r="O20" s="48">
        <v>4500</v>
      </c>
      <c r="P20" s="30">
        <f t="shared" si="3"/>
        <v>0</v>
      </c>
      <c r="Q20" s="30">
        <f t="shared" si="3"/>
        <v>0</v>
      </c>
      <c r="R20" s="47">
        <v>1500</v>
      </c>
      <c r="S20" s="48">
        <v>4500</v>
      </c>
      <c r="T20" s="30">
        <f t="shared" si="4"/>
        <v>0</v>
      </c>
      <c r="U20" s="30">
        <f t="shared" si="4"/>
        <v>0</v>
      </c>
      <c r="V20" s="31">
        <f t="shared" si="7"/>
        <v>6000</v>
      </c>
      <c r="W20" s="31">
        <f t="shared" si="8"/>
        <v>18000</v>
      </c>
      <c r="X20" s="30">
        <f t="shared" si="0"/>
        <v>0</v>
      </c>
      <c r="Y20" s="30">
        <f t="shared" si="0"/>
        <v>0</v>
      </c>
      <c r="AA20" s="141"/>
      <c r="AB20" s="47">
        <v>300</v>
      </c>
      <c r="AC20" s="48">
        <v>10000</v>
      </c>
      <c r="AE20" s="165">
        <f t="shared" si="5"/>
        <v>1500</v>
      </c>
      <c r="AF20" s="165">
        <f t="shared" si="6"/>
        <v>4500</v>
      </c>
    </row>
    <row r="21" spans="1:32" ht="15">
      <c r="A21" s="29">
        <v>7</v>
      </c>
      <c r="B21" s="35" t="s">
        <v>32</v>
      </c>
      <c r="C21" s="35" t="s">
        <v>59</v>
      </c>
      <c r="D21" s="36" t="s">
        <v>73</v>
      </c>
      <c r="E21" s="51"/>
      <c r="F21" s="47">
        <v>5000</v>
      </c>
      <c r="G21" s="48">
        <v>18000</v>
      </c>
      <c r="H21" s="30">
        <f t="shared" si="1"/>
        <v>0</v>
      </c>
      <c r="I21" s="30">
        <f t="shared" si="1"/>
        <v>0</v>
      </c>
      <c r="J21" s="47">
        <v>5000</v>
      </c>
      <c r="K21" s="48">
        <v>18000</v>
      </c>
      <c r="L21" s="30">
        <f t="shared" si="2"/>
        <v>0</v>
      </c>
      <c r="M21" s="30">
        <f t="shared" si="2"/>
        <v>0</v>
      </c>
      <c r="N21" s="47">
        <v>5000</v>
      </c>
      <c r="O21" s="48">
        <v>18000</v>
      </c>
      <c r="P21" s="30">
        <f t="shared" si="3"/>
        <v>0</v>
      </c>
      <c r="Q21" s="30">
        <f t="shared" si="3"/>
        <v>0</v>
      </c>
      <c r="R21" s="47">
        <v>5000</v>
      </c>
      <c r="S21" s="48">
        <v>18000</v>
      </c>
      <c r="T21" s="30">
        <f t="shared" si="4"/>
        <v>0</v>
      </c>
      <c r="U21" s="30">
        <f t="shared" si="4"/>
        <v>0</v>
      </c>
      <c r="V21" s="31">
        <f t="shared" si="7"/>
        <v>20000</v>
      </c>
      <c r="W21" s="31">
        <f t="shared" si="8"/>
        <v>72000</v>
      </c>
      <c r="X21" s="30">
        <f t="shared" si="0"/>
        <v>0</v>
      </c>
      <c r="Y21" s="30">
        <f t="shared" si="0"/>
        <v>0</v>
      </c>
      <c r="AA21" s="141"/>
      <c r="AB21" s="47">
        <v>1000</v>
      </c>
      <c r="AC21" s="48">
        <v>40000</v>
      </c>
      <c r="AE21" s="165">
        <f t="shared" si="5"/>
        <v>5000</v>
      </c>
      <c r="AF21" s="165">
        <f t="shared" si="6"/>
        <v>18000</v>
      </c>
    </row>
    <row r="22" spans="1:32" ht="25.5">
      <c r="A22" s="29">
        <v>8</v>
      </c>
      <c r="B22" s="35" t="s">
        <v>33</v>
      </c>
      <c r="C22" s="35" t="s">
        <v>193</v>
      </c>
      <c r="D22" s="36" t="s">
        <v>73</v>
      </c>
      <c r="E22" s="51"/>
      <c r="F22" s="47">
        <v>2500</v>
      </c>
      <c r="G22" s="48">
        <v>4500</v>
      </c>
      <c r="H22" s="30">
        <f t="shared" si="1"/>
        <v>0</v>
      </c>
      <c r="I22" s="30">
        <f t="shared" si="1"/>
        <v>0</v>
      </c>
      <c r="J22" s="47">
        <v>2500</v>
      </c>
      <c r="K22" s="48">
        <v>4500</v>
      </c>
      <c r="L22" s="30">
        <f t="shared" si="2"/>
        <v>0</v>
      </c>
      <c r="M22" s="30">
        <f t="shared" si="2"/>
        <v>0</v>
      </c>
      <c r="N22" s="47">
        <v>2500</v>
      </c>
      <c r="O22" s="48">
        <v>4500</v>
      </c>
      <c r="P22" s="30">
        <f t="shared" si="3"/>
        <v>0</v>
      </c>
      <c r="Q22" s="30">
        <f t="shared" si="3"/>
        <v>0</v>
      </c>
      <c r="R22" s="47">
        <v>2500</v>
      </c>
      <c r="S22" s="48">
        <v>4500</v>
      </c>
      <c r="T22" s="30">
        <f t="shared" si="4"/>
        <v>0</v>
      </c>
      <c r="U22" s="30">
        <f t="shared" si="4"/>
        <v>0</v>
      </c>
      <c r="V22" s="31">
        <f t="shared" si="7"/>
        <v>10000</v>
      </c>
      <c r="W22" s="31">
        <f t="shared" si="8"/>
        <v>18000</v>
      </c>
      <c r="X22" s="30">
        <f t="shared" si="0"/>
        <v>0</v>
      </c>
      <c r="Y22" s="30">
        <f t="shared" si="0"/>
        <v>0</v>
      </c>
      <c r="AA22" s="141"/>
      <c r="AB22" s="47">
        <v>500</v>
      </c>
      <c r="AC22" s="48">
        <v>10000</v>
      </c>
      <c r="AE22" s="165">
        <f t="shared" si="5"/>
        <v>2500</v>
      </c>
      <c r="AF22" s="165">
        <f t="shared" si="6"/>
        <v>4500</v>
      </c>
    </row>
    <row r="23" spans="1:32" ht="15">
      <c r="A23" s="29">
        <v>9</v>
      </c>
      <c r="B23" s="35" t="s">
        <v>34</v>
      </c>
      <c r="C23" s="35" t="s">
        <v>60</v>
      </c>
      <c r="D23" s="36" t="s">
        <v>11</v>
      </c>
      <c r="E23" s="51"/>
      <c r="F23" s="47">
        <v>500</v>
      </c>
      <c r="G23" s="48">
        <v>900</v>
      </c>
      <c r="H23" s="30">
        <f t="shared" si="1"/>
        <v>0</v>
      </c>
      <c r="I23" s="30">
        <f t="shared" si="1"/>
        <v>0</v>
      </c>
      <c r="J23" s="47">
        <v>500</v>
      </c>
      <c r="K23" s="48">
        <v>900</v>
      </c>
      <c r="L23" s="30">
        <f t="shared" si="2"/>
        <v>0</v>
      </c>
      <c r="M23" s="30">
        <f t="shared" si="2"/>
        <v>0</v>
      </c>
      <c r="N23" s="47">
        <v>500</v>
      </c>
      <c r="O23" s="48">
        <v>900</v>
      </c>
      <c r="P23" s="30">
        <f t="shared" si="3"/>
        <v>0</v>
      </c>
      <c r="Q23" s="30">
        <f t="shared" si="3"/>
        <v>0</v>
      </c>
      <c r="R23" s="47">
        <v>500</v>
      </c>
      <c r="S23" s="48">
        <v>900</v>
      </c>
      <c r="T23" s="30">
        <f t="shared" si="4"/>
        <v>0</v>
      </c>
      <c r="U23" s="30">
        <f t="shared" si="4"/>
        <v>0</v>
      </c>
      <c r="V23" s="31">
        <f t="shared" si="7"/>
        <v>2000</v>
      </c>
      <c r="W23" s="31">
        <f t="shared" si="8"/>
        <v>3600</v>
      </c>
      <c r="X23" s="30">
        <f t="shared" si="0"/>
        <v>0</v>
      </c>
      <c r="Y23" s="30">
        <f t="shared" si="0"/>
        <v>0</v>
      </c>
      <c r="AA23" s="141"/>
      <c r="AB23" s="47">
        <v>100</v>
      </c>
      <c r="AC23" s="48">
        <v>2000</v>
      </c>
      <c r="AE23" s="165">
        <f t="shared" si="5"/>
        <v>500</v>
      </c>
      <c r="AF23" s="165">
        <f t="shared" si="6"/>
        <v>900</v>
      </c>
    </row>
    <row r="24" spans="1:32" ht="25.5">
      <c r="A24" s="29">
        <v>10</v>
      </c>
      <c r="B24" s="35" t="s">
        <v>35</v>
      </c>
      <c r="C24" s="35" t="s">
        <v>185</v>
      </c>
      <c r="D24" s="36" t="s">
        <v>11</v>
      </c>
      <c r="E24" s="51"/>
      <c r="F24" s="47">
        <v>1000</v>
      </c>
      <c r="G24" s="48">
        <v>1800</v>
      </c>
      <c r="H24" s="30">
        <f t="shared" si="1"/>
        <v>0</v>
      </c>
      <c r="I24" s="30">
        <f t="shared" si="1"/>
        <v>0</v>
      </c>
      <c r="J24" s="47">
        <v>1000</v>
      </c>
      <c r="K24" s="48">
        <v>1800</v>
      </c>
      <c r="L24" s="30">
        <f t="shared" si="2"/>
        <v>0</v>
      </c>
      <c r="M24" s="30">
        <f t="shared" si="2"/>
        <v>0</v>
      </c>
      <c r="N24" s="47">
        <v>1000</v>
      </c>
      <c r="O24" s="48">
        <v>1800</v>
      </c>
      <c r="P24" s="30">
        <f t="shared" si="3"/>
        <v>0</v>
      </c>
      <c r="Q24" s="30">
        <f t="shared" si="3"/>
        <v>0</v>
      </c>
      <c r="R24" s="47">
        <v>1000</v>
      </c>
      <c r="S24" s="48">
        <v>1800</v>
      </c>
      <c r="T24" s="30">
        <f t="shared" si="4"/>
        <v>0</v>
      </c>
      <c r="U24" s="30">
        <f t="shared" si="4"/>
        <v>0</v>
      </c>
      <c r="V24" s="31">
        <f t="shared" si="7"/>
        <v>4000</v>
      </c>
      <c r="W24" s="31">
        <f t="shared" si="8"/>
        <v>7200</v>
      </c>
      <c r="X24" s="30">
        <f t="shared" si="0"/>
        <v>0</v>
      </c>
      <c r="Y24" s="30">
        <f t="shared" si="0"/>
        <v>0</v>
      </c>
      <c r="AA24" s="141"/>
      <c r="AB24" s="47">
        <v>200</v>
      </c>
      <c r="AC24" s="48">
        <v>4000</v>
      </c>
      <c r="AE24" s="165">
        <f t="shared" si="5"/>
        <v>1000</v>
      </c>
      <c r="AF24" s="165">
        <f t="shared" si="6"/>
        <v>1800</v>
      </c>
    </row>
    <row r="25" spans="1:32" ht="25.5">
      <c r="A25" s="29">
        <v>11</v>
      </c>
      <c r="B25" s="35" t="s">
        <v>237</v>
      </c>
      <c r="C25" s="35" t="s">
        <v>124</v>
      </c>
      <c r="D25" s="36" t="s">
        <v>11</v>
      </c>
      <c r="E25" s="51"/>
      <c r="F25" s="47">
        <v>250</v>
      </c>
      <c r="G25" s="48">
        <v>450</v>
      </c>
      <c r="H25" s="30">
        <f t="shared" si="1"/>
        <v>0</v>
      </c>
      <c r="I25" s="30">
        <f t="shared" si="1"/>
        <v>0</v>
      </c>
      <c r="J25" s="47">
        <v>250</v>
      </c>
      <c r="K25" s="48">
        <v>450</v>
      </c>
      <c r="L25" s="30">
        <f t="shared" si="2"/>
        <v>0</v>
      </c>
      <c r="M25" s="30">
        <f t="shared" si="2"/>
        <v>0</v>
      </c>
      <c r="N25" s="47">
        <v>250</v>
      </c>
      <c r="O25" s="48">
        <v>450</v>
      </c>
      <c r="P25" s="30">
        <f t="shared" si="3"/>
        <v>0</v>
      </c>
      <c r="Q25" s="30">
        <f t="shared" si="3"/>
        <v>0</v>
      </c>
      <c r="R25" s="47">
        <v>250</v>
      </c>
      <c r="S25" s="48">
        <v>450</v>
      </c>
      <c r="T25" s="30">
        <f t="shared" si="4"/>
        <v>0</v>
      </c>
      <c r="U25" s="30">
        <f t="shared" si="4"/>
        <v>0</v>
      </c>
      <c r="V25" s="31">
        <f t="shared" si="7"/>
        <v>1000</v>
      </c>
      <c r="W25" s="31">
        <f t="shared" si="8"/>
        <v>1800</v>
      </c>
      <c r="X25" s="30">
        <f t="shared" si="0"/>
        <v>0</v>
      </c>
      <c r="Y25" s="30">
        <f t="shared" si="0"/>
        <v>0</v>
      </c>
      <c r="AA25" s="141"/>
      <c r="AB25" s="47">
        <v>50</v>
      </c>
      <c r="AC25" s="48">
        <v>1000</v>
      </c>
      <c r="AE25" s="165">
        <f t="shared" si="5"/>
        <v>250</v>
      </c>
      <c r="AF25" s="165">
        <f t="shared" si="6"/>
        <v>450</v>
      </c>
    </row>
    <row r="26" spans="1:32" ht="15">
      <c r="A26" s="142"/>
      <c r="B26" s="116" t="s">
        <v>12</v>
      </c>
      <c r="C26" s="233" t="s">
        <v>13</v>
      </c>
      <c r="D26" s="176"/>
      <c r="E26" s="51"/>
      <c r="F26" s="45"/>
      <c r="G26" s="46"/>
      <c r="H26" s="30">
        <f>SUM(H27:H34)</f>
        <v>0</v>
      </c>
      <c r="I26" s="30">
        <f>SUM(I27:I34)</f>
        <v>0</v>
      </c>
      <c r="J26" s="45"/>
      <c r="K26" s="46"/>
      <c r="L26" s="30">
        <f>SUM(L27:L34)</f>
        <v>0</v>
      </c>
      <c r="M26" s="30">
        <f>SUM(M27:M34)</f>
        <v>0</v>
      </c>
      <c r="N26" s="45"/>
      <c r="O26" s="46"/>
      <c r="P26" s="30">
        <f>SUM(P27:P34)</f>
        <v>0</v>
      </c>
      <c r="Q26" s="30">
        <f>SUM(Q27:Q34)</f>
        <v>0</v>
      </c>
      <c r="R26" s="45"/>
      <c r="S26" s="46"/>
      <c r="T26" s="30">
        <f>SUM(T27:T34)</f>
        <v>0</v>
      </c>
      <c r="U26" s="30">
        <f>SUM(U27:U34)</f>
        <v>0</v>
      </c>
      <c r="V26" s="31"/>
      <c r="W26" s="31"/>
      <c r="X26" s="30">
        <f t="shared" si="0"/>
        <v>0</v>
      </c>
      <c r="Y26" s="30">
        <f t="shared" si="0"/>
        <v>0</v>
      </c>
      <c r="AA26" s="144"/>
      <c r="AB26" s="45"/>
      <c r="AC26" s="46"/>
      <c r="AE26" s="165">
        <f t="shared" si="5"/>
        <v>0</v>
      </c>
      <c r="AF26" s="165">
        <f t="shared" si="6"/>
        <v>0</v>
      </c>
    </row>
    <row r="27" spans="1:32" ht="15">
      <c r="A27" s="29">
        <v>12</v>
      </c>
      <c r="B27" s="35" t="s">
        <v>36</v>
      </c>
      <c r="C27" s="192" t="s">
        <v>89</v>
      </c>
      <c r="D27" s="36" t="s">
        <v>11</v>
      </c>
      <c r="E27" s="51"/>
      <c r="F27" s="47">
        <v>250</v>
      </c>
      <c r="G27" s="48">
        <v>450</v>
      </c>
      <c r="H27" s="30">
        <f aca="true" t="shared" si="9" ref="H27:I34">+$E27*F27</f>
        <v>0</v>
      </c>
      <c r="I27" s="30">
        <f t="shared" si="9"/>
        <v>0</v>
      </c>
      <c r="J27" s="47">
        <v>250</v>
      </c>
      <c r="K27" s="48">
        <v>450</v>
      </c>
      <c r="L27" s="30">
        <f aca="true" t="shared" si="10" ref="L27:M37">+$E27*J27</f>
        <v>0</v>
      </c>
      <c r="M27" s="30">
        <f t="shared" si="10"/>
        <v>0</v>
      </c>
      <c r="N27" s="47">
        <v>250</v>
      </c>
      <c r="O27" s="48">
        <v>450</v>
      </c>
      <c r="P27" s="30">
        <f aca="true" t="shared" si="11" ref="P27:Q37">+$E27*N27</f>
        <v>0</v>
      </c>
      <c r="Q27" s="30">
        <f t="shared" si="11"/>
        <v>0</v>
      </c>
      <c r="R27" s="47">
        <v>250</v>
      </c>
      <c r="S27" s="48">
        <v>450</v>
      </c>
      <c r="T27" s="30">
        <f aca="true" t="shared" si="12" ref="T27:U37">+$E27*R27</f>
        <v>0</v>
      </c>
      <c r="U27" s="30">
        <f t="shared" si="12"/>
        <v>0</v>
      </c>
      <c r="V27" s="31">
        <f aca="true" t="shared" si="13" ref="V27:W34">+F27+J27+N27+R27</f>
        <v>1000</v>
      </c>
      <c r="W27" s="31">
        <f t="shared" si="13"/>
        <v>1800</v>
      </c>
      <c r="X27" s="30">
        <f t="shared" si="0"/>
        <v>0</v>
      </c>
      <c r="Y27" s="30">
        <f t="shared" si="0"/>
        <v>0</v>
      </c>
      <c r="AA27" s="141"/>
      <c r="AB27" s="47">
        <v>50</v>
      </c>
      <c r="AC27" s="48">
        <v>1000</v>
      </c>
      <c r="AE27" s="165">
        <f t="shared" si="5"/>
        <v>250</v>
      </c>
      <c r="AF27" s="165">
        <f t="shared" si="6"/>
        <v>450</v>
      </c>
    </row>
    <row r="28" spans="1:32" ht="15">
      <c r="A28" s="29">
        <v>13</v>
      </c>
      <c r="B28" s="35" t="s">
        <v>37</v>
      </c>
      <c r="C28" s="192" t="s">
        <v>90</v>
      </c>
      <c r="D28" s="36" t="s">
        <v>11</v>
      </c>
      <c r="E28" s="51"/>
      <c r="F28" s="47">
        <v>50</v>
      </c>
      <c r="G28" s="48">
        <v>90</v>
      </c>
      <c r="H28" s="30">
        <f t="shared" si="9"/>
        <v>0</v>
      </c>
      <c r="I28" s="30">
        <f t="shared" si="9"/>
        <v>0</v>
      </c>
      <c r="J28" s="47">
        <v>50</v>
      </c>
      <c r="K28" s="48">
        <v>90</v>
      </c>
      <c r="L28" s="30">
        <f t="shared" si="10"/>
        <v>0</v>
      </c>
      <c r="M28" s="30">
        <f t="shared" si="10"/>
        <v>0</v>
      </c>
      <c r="N28" s="47">
        <v>50</v>
      </c>
      <c r="O28" s="48">
        <v>90</v>
      </c>
      <c r="P28" s="30">
        <f t="shared" si="11"/>
        <v>0</v>
      </c>
      <c r="Q28" s="30">
        <f t="shared" si="11"/>
        <v>0</v>
      </c>
      <c r="R28" s="47">
        <v>50</v>
      </c>
      <c r="S28" s="48">
        <v>90</v>
      </c>
      <c r="T28" s="30">
        <f t="shared" si="12"/>
        <v>0</v>
      </c>
      <c r="U28" s="30">
        <f t="shared" si="12"/>
        <v>0</v>
      </c>
      <c r="V28" s="31">
        <f t="shared" si="13"/>
        <v>200</v>
      </c>
      <c r="W28" s="31">
        <f t="shared" si="13"/>
        <v>360</v>
      </c>
      <c r="X28" s="30">
        <f t="shared" si="0"/>
        <v>0</v>
      </c>
      <c r="Y28" s="30">
        <f t="shared" si="0"/>
        <v>0</v>
      </c>
      <c r="AA28" s="141"/>
      <c r="AB28" s="47">
        <v>10</v>
      </c>
      <c r="AC28" s="48">
        <v>200</v>
      </c>
      <c r="AE28" s="165">
        <f t="shared" si="5"/>
        <v>50</v>
      </c>
      <c r="AF28" s="165">
        <f t="shared" si="6"/>
        <v>90</v>
      </c>
    </row>
    <row r="29" spans="1:32" ht="15">
      <c r="A29" s="29">
        <v>14</v>
      </c>
      <c r="B29" s="35" t="s">
        <v>38</v>
      </c>
      <c r="C29" s="35" t="s">
        <v>57</v>
      </c>
      <c r="D29" s="36" t="s">
        <v>73</v>
      </c>
      <c r="E29" s="51"/>
      <c r="F29" s="45">
        <v>3750</v>
      </c>
      <c r="G29" s="46">
        <v>9000</v>
      </c>
      <c r="H29" s="30">
        <f t="shared" si="9"/>
        <v>0</v>
      </c>
      <c r="I29" s="30">
        <f t="shared" si="9"/>
        <v>0</v>
      </c>
      <c r="J29" s="45">
        <v>3750</v>
      </c>
      <c r="K29" s="46">
        <v>9000</v>
      </c>
      <c r="L29" s="30">
        <f t="shared" si="10"/>
        <v>0</v>
      </c>
      <c r="M29" s="30">
        <f t="shared" si="10"/>
        <v>0</v>
      </c>
      <c r="N29" s="45">
        <v>3750</v>
      </c>
      <c r="O29" s="46">
        <v>9000</v>
      </c>
      <c r="P29" s="30">
        <f t="shared" si="11"/>
        <v>0</v>
      </c>
      <c r="Q29" s="30">
        <f t="shared" si="11"/>
        <v>0</v>
      </c>
      <c r="R29" s="45">
        <v>3750</v>
      </c>
      <c r="S29" s="46">
        <v>9000</v>
      </c>
      <c r="T29" s="30">
        <f t="shared" si="12"/>
        <v>0</v>
      </c>
      <c r="U29" s="30">
        <f t="shared" si="12"/>
        <v>0</v>
      </c>
      <c r="V29" s="31">
        <f t="shared" si="13"/>
        <v>15000</v>
      </c>
      <c r="W29" s="31">
        <f t="shared" si="13"/>
        <v>36000</v>
      </c>
      <c r="X29" s="30">
        <f t="shared" si="0"/>
        <v>0</v>
      </c>
      <c r="Y29" s="30">
        <f t="shared" si="0"/>
        <v>0</v>
      </c>
      <c r="AA29" s="141"/>
      <c r="AB29" s="45">
        <v>750</v>
      </c>
      <c r="AC29" s="46">
        <v>20000</v>
      </c>
      <c r="AE29" s="165">
        <f t="shared" si="5"/>
        <v>3750</v>
      </c>
      <c r="AF29" s="165">
        <f t="shared" si="6"/>
        <v>9000</v>
      </c>
    </row>
    <row r="30" spans="1:32" ht="15">
      <c r="A30" s="29">
        <v>15</v>
      </c>
      <c r="B30" s="35" t="s">
        <v>39</v>
      </c>
      <c r="C30" s="35" t="s">
        <v>125</v>
      </c>
      <c r="D30" s="36" t="s">
        <v>73</v>
      </c>
      <c r="E30" s="51"/>
      <c r="F30" s="47">
        <v>2500</v>
      </c>
      <c r="G30" s="48">
        <v>6750</v>
      </c>
      <c r="H30" s="30">
        <f t="shared" si="9"/>
        <v>0</v>
      </c>
      <c r="I30" s="30">
        <f t="shared" si="9"/>
        <v>0</v>
      </c>
      <c r="J30" s="47">
        <v>2500</v>
      </c>
      <c r="K30" s="48">
        <v>6750</v>
      </c>
      <c r="L30" s="30">
        <f t="shared" si="10"/>
        <v>0</v>
      </c>
      <c r="M30" s="30">
        <f t="shared" si="10"/>
        <v>0</v>
      </c>
      <c r="N30" s="47">
        <v>2500</v>
      </c>
      <c r="O30" s="48">
        <v>6750</v>
      </c>
      <c r="P30" s="30">
        <f t="shared" si="11"/>
        <v>0</v>
      </c>
      <c r="Q30" s="30">
        <f t="shared" si="11"/>
        <v>0</v>
      </c>
      <c r="R30" s="47">
        <v>2500</v>
      </c>
      <c r="S30" s="48">
        <v>6750</v>
      </c>
      <c r="T30" s="30">
        <f t="shared" si="12"/>
        <v>0</v>
      </c>
      <c r="U30" s="30">
        <f t="shared" si="12"/>
        <v>0</v>
      </c>
      <c r="V30" s="31">
        <f t="shared" si="13"/>
        <v>10000</v>
      </c>
      <c r="W30" s="31">
        <f t="shared" si="13"/>
        <v>27000</v>
      </c>
      <c r="X30" s="30">
        <f t="shared" si="0"/>
        <v>0</v>
      </c>
      <c r="Y30" s="30">
        <f t="shared" si="0"/>
        <v>0</v>
      </c>
      <c r="AA30" s="141"/>
      <c r="AB30" s="47">
        <v>500</v>
      </c>
      <c r="AC30" s="48">
        <v>15000</v>
      </c>
      <c r="AE30" s="165">
        <f t="shared" si="5"/>
        <v>2500</v>
      </c>
      <c r="AF30" s="165">
        <f t="shared" si="6"/>
        <v>6750</v>
      </c>
    </row>
    <row r="31" spans="1:32" ht="15">
      <c r="A31" s="29">
        <v>16</v>
      </c>
      <c r="B31" s="35" t="s">
        <v>40</v>
      </c>
      <c r="C31" s="192" t="s">
        <v>61</v>
      </c>
      <c r="D31" s="36" t="s">
        <v>73</v>
      </c>
      <c r="E31" s="51"/>
      <c r="F31" s="47">
        <v>0</v>
      </c>
      <c r="G31" s="48">
        <v>0</v>
      </c>
      <c r="H31" s="30">
        <f t="shared" si="9"/>
        <v>0</v>
      </c>
      <c r="I31" s="30">
        <f t="shared" si="9"/>
        <v>0</v>
      </c>
      <c r="J31" s="47">
        <v>0</v>
      </c>
      <c r="K31" s="48">
        <v>0</v>
      </c>
      <c r="L31" s="30">
        <f t="shared" si="10"/>
        <v>0</v>
      </c>
      <c r="M31" s="30">
        <f t="shared" si="10"/>
        <v>0</v>
      </c>
      <c r="N31" s="47">
        <v>0</v>
      </c>
      <c r="O31" s="48">
        <v>0</v>
      </c>
      <c r="P31" s="30">
        <f t="shared" si="11"/>
        <v>0</v>
      </c>
      <c r="Q31" s="30">
        <f t="shared" si="11"/>
        <v>0</v>
      </c>
      <c r="R31" s="47">
        <v>0</v>
      </c>
      <c r="S31" s="48">
        <v>0</v>
      </c>
      <c r="T31" s="30">
        <f t="shared" si="12"/>
        <v>0</v>
      </c>
      <c r="U31" s="30">
        <f t="shared" si="12"/>
        <v>0</v>
      </c>
      <c r="V31" s="31">
        <f t="shared" si="13"/>
        <v>0</v>
      </c>
      <c r="W31" s="31">
        <f t="shared" si="13"/>
        <v>0</v>
      </c>
      <c r="X31" s="30">
        <f t="shared" si="0"/>
        <v>0</v>
      </c>
      <c r="Y31" s="30">
        <f t="shared" si="0"/>
        <v>0</v>
      </c>
      <c r="AA31" s="141"/>
      <c r="AB31" s="47">
        <v>0</v>
      </c>
      <c r="AC31" s="48">
        <v>0</v>
      </c>
      <c r="AE31" s="165">
        <f t="shared" si="5"/>
        <v>0</v>
      </c>
      <c r="AF31" s="165">
        <f t="shared" si="6"/>
        <v>0</v>
      </c>
    </row>
    <row r="32" spans="1:32" ht="15">
      <c r="A32" s="29">
        <v>17</v>
      </c>
      <c r="B32" s="35" t="s">
        <v>41</v>
      </c>
      <c r="C32" s="192" t="s">
        <v>62</v>
      </c>
      <c r="D32" s="36" t="s">
        <v>11</v>
      </c>
      <c r="E32" s="51"/>
      <c r="F32" s="47">
        <v>0</v>
      </c>
      <c r="G32" s="48">
        <v>0</v>
      </c>
      <c r="H32" s="30">
        <f t="shared" si="9"/>
        <v>0</v>
      </c>
      <c r="I32" s="30">
        <f t="shared" si="9"/>
        <v>0</v>
      </c>
      <c r="J32" s="47">
        <v>0</v>
      </c>
      <c r="K32" s="48">
        <v>0</v>
      </c>
      <c r="L32" s="30">
        <f t="shared" si="10"/>
        <v>0</v>
      </c>
      <c r="M32" s="30">
        <f t="shared" si="10"/>
        <v>0</v>
      </c>
      <c r="N32" s="47">
        <v>0</v>
      </c>
      <c r="O32" s="48">
        <v>0</v>
      </c>
      <c r="P32" s="30">
        <f t="shared" si="11"/>
        <v>0</v>
      </c>
      <c r="Q32" s="30">
        <f t="shared" si="11"/>
        <v>0</v>
      </c>
      <c r="R32" s="47">
        <v>0</v>
      </c>
      <c r="S32" s="48">
        <v>0</v>
      </c>
      <c r="T32" s="30">
        <f t="shared" si="12"/>
        <v>0</v>
      </c>
      <c r="U32" s="30">
        <f t="shared" si="12"/>
        <v>0</v>
      </c>
      <c r="V32" s="31">
        <f t="shared" si="13"/>
        <v>0</v>
      </c>
      <c r="W32" s="31">
        <f t="shared" si="13"/>
        <v>0</v>
      </c>
      <c r="X32" s="30">
        <f t="shared" si="0"/>
        <v>0</v>
      </c>
      <c r="Y32" s="30">
        <f t="shared" si="0"/>
        <v>0</v>
      </c>
      <c r="AA32" s="141"/>
      <c r="AB32" s="47">
        <v>0</v>
      </c>
      <c r="AC32" s="48">
        <v>0</v>
      </c>
      <c r="AE32" s="165">
        <f t="shared" si="5"/>
        <v>0</v>
      </c>
      <c r="AF32" s="165">
        <f t="shared" si="6"/>
        <v>0</v>
      </c>
    </row>
    <row r="33" spans="1:32" ht="15">
      <c r="A33" s="29">
        <v>18</v>
      </c>
      <c r="B33" s="35" t="s">
        <v>42</v>
      </c>
      <c r="C33" s="192" t="s">
        <v>63</v>
      </c>
      <c r="D33" s="36" t="s">
        <v>11</v>
      </c>
      <c r="E33" s="51"/>
      <c r="F33" s="47">
        <v>0</v>
      </c>
      <c r="G33" s="48">
        <v>0</v>
      </c>
      <c r="H33" s="30">
        <f t="shared" si="9"/>
        <v>0</v>
      </c>
      <c r="I33" s="30">
        <f t="shared" si="9"/>
        <v>0</v>
      </c>
      <c r="J33" s="47">
        <v>0</v>
      </c>
      <c r="K33" s="48">
        <v>0</v>
      </c>
      <c r="L33" s="30">
        <f t="shared" si="10"/>
        <v>0</v>
      </c>
      <c r="M33" s="30">
        <f t="shared" si="10"/>
        <v>0</v>
      </c>
      <c r="N33" s="47">
        <v>0</v>
      </c>
      <c r="O33" s="48">
        <v>0</v>
      </c>
      <c r="P33" s="30">
        <f t="shared" si="11"/>
        <v>0</v>
      </c>
      <c r="Q33" s="30">
        <f t="shared" si="11"/>
        <v>0</v>
      </c>
      <c r="R33" s="47">
        <v>0</v>
      </c>
      <c r="S33" s="48">
        <v>0</v>
      </c>
      <c r="T33" s="30">
        <f t="shared" si="12"/>
        <v>0</v>
      </c>
      <c r="U33" s="30">
        <f t="shared" si="12"/>
        <v>0</v>
      </c>
      <c r="V33" s="31">
        <f t="shared" si="13"/>
        <v>0</v>
      </c>
      <c r="W33" s="31">
        <f t="shared" si="13"/>
        <v>0</v>
      </c>
      <c r="X33" s="30">
        <f t="shared" si="0"/>
        <v>0</v>
      </c>
      <c r="Y33" s="30">
        <f t="shared" si="0"/>
        <v>0</v>
      </c>
      <c r="AA33" s="141"/>
      <c r="AB33" s="47">
        <v>0</v>
      </c>
      <c r="AC33" s="48">
        <v>0</v>
      </c>
      <c r="AE33" s="165">
        <f t="shared" si="5"/>
        <v>0</v>
      </c>
      <c r="AF33" s="165">
        <f t="shared" si="6"/>
        <v>0</v>
      </c>
    </row>
    <row r="34" spans="1:32" ht="15">
      <c r="A34" s="29">
        <v>19</v>
      </c>
      <c r="B34" s="35" t="s">
        <v>43</v>
      </c>
      <c r="C34" s="35" t="s">
        <v>56</v>
      </c>
      <c r="D34" s="36" t="s">
        <v>11</v>
      </c>
      <c r="E34" s="51"/>
      <c r="F34" s="47">
        <v>5000</v>
      </c>
      <c r="G34" s="48">
        <v>9000</v>
      </c>
      <c r="H34" s="30">
        <f t="shared" si="9"/>
        <v>0</v>
      </c>
      <c r="I34" s="30">
        <f t="shared" si="9"/>
        <v>0</v>
      </c>
      <c r="J34" s="47">
        <v>5000</v>
      </c>
      <c r="K34" s="48">
        <v>9000</v>
      </c>
      <c r="L34" s="30">
        <f t="shared" si="10"/>
        <v>0</v>
      </c>
      <c r="M34" s="30">
        <f t="shared" si="10"/>
        <v>0</v>
      </c>
      <c r="N34" s="47">
        <v>5000</v>
      </c>
      <c r="O34" s="48">
        <v>9000</v>
      </c>
      <c r="P34" s="30">
        <f t="shared" si="11"/>
        <v>0</v>
      </c>
      <c r="Q34" s="30">
        <f t="shared" si="11"/>
        <v>0</v>
      </c>
      <c r="R34" s="47">
        <v>5000</v>
      </c>
      <c r="S34" s="48">
        <v>9000</v>
      </c>
      <c r="T34" s="30">
        <f t="shared" si="12"/>
        <v>0</v>
      </c>
      <c r="U34" s="30">
        <f t="shared" si="12"/>
        <v>0</v>
      </c>
      <c r="V34" s="31">
        <f t="shared" si="13"/>
        <v>20000</v>
      </c>
      <c r="W34" s="31">
        <f t="shared" si="13"/>
        <v>36000</v>
      </c>
      <c r="X34" s="30">
        <f t="shared" si="0"/>
        <v>0</v>
      </c>
      <c r="Y34" s="30">
        <f t="shared" si="0"/>
        <v>0</v>
      </c>
      <c r="AA34" s="141"/>
      <c r="AB34" s="47">
        <v>1000</v>
      </c>
      <c r="AC34" s="48">
        <v>20000</v>
      </c>
      <c r="AE34" s="165">
        <f t="shared" si="5"/>
        <v>5000</v>
      </c>
      <c r="AF34" s="165">
        <f t="shared" si="6"/>
        <v>9000</v>
      </c>
    </row>
    <row r="35" spans="1:32" ht="15">
      <c r="A35" s="145"/>
      <c r="B35" s="94" t="s">
        <v>25</v>
      </c>
      <c r="C35" s="95" t="s">
        <v>23</v>
      </c>
      <c r="D35" s="74"/>
      <c r="E35" s="51"/>
      <c r="F35" s="45"/>
      <c r="G35" s="46"/>
      <c r="H35" s="30">
        <f>SUM(H36:H37)</f>
        <v>0</v>
      </c>
      <c r="I35" s="30">
        <f>SUM(I36:I37)</f>
        <v>0</v>
      </c>
      <c r="J35" s="45"/>
      <c r="K35" s="46"/>
      <c r="L35" s="30">
        <f>SUM(L36:L37)</f>
        <v>0</v>
      </c>
      <c r="M35" s="30">
        <f>SUM(M36:M37)</f>
        <v>0</v>
      </c>
      <c r="N35" s="45"/>
      <c r="O35" s="46"/>
      <c r="P35" s="30">
        <f>SUM(P36:P37)</f>
        <v>0</v>
      </c>
      <c r="Q35" s="30">
        <f>SUM(Q36:Q37)</f>
        <v>0</v>
      </c>
      <c r="R35" s="45"/>
      <c r="S35" s="46"/>
      <c r="T35" s="30">
        <f>SUM(T36:T37)</f>
        <v>0</v>
      </c>
      <c r="U35" s="30">
        <f>SUM(U36:U37)</f>
        <v>0</v>
      </c>
      <c r="V35" s="31"/>
      <c r="W35" s="31"/>
      <c r="X35" s="30">
        <f t="shared" si="0"/>
        <v>0</v>
      </c>
      <c r="Y35" s="30">
        <f t="shared" si="0"/>
        <v>0</v>
      </c>
      <c r="AA35" s="146"/>
      <c r="AB35" s="45"/>
      <c r="AC35" s="46"/>
      <c r="AE35" s="165">
        <f t="shared" si="5"/>
        <v>0</v>
      </c>
      <c r="AF35" s="165">
        <f t="shared" si="6"/>
        <v>0</v>
      </c>
    </row>
    <row r="36" spans="1:32" ht="15">
      <c r="A36" s="29">
        <v>20</v>
      </c>
      <c r="B36" s="35" t="s">
        <v>44</v>
      </c>
      <c r="C36" s="35" t="s">
        <v>14</v>
      </c>
      <c r="D36" s="36" t="s">
        <v>11</v>
      </c>
      <c r="E36" s="51"/>
      <c r="F36" s="47"/>
      <c r="G36" s="48"/>
      <c r="H36" s="30">
        <f>+$E36*F36</f>
        <v>0</v>
      </c>
      <c r="I36" s="30">
        <f>+$E36*G36</f>
        <v>0</v>
      </c>
      <c r="J36" s="47"/>
      <c r="K36" s="48"/>
      <c r="L36" s="69">
        <f t="shared" si="10"/>
        <v>0</v>
      </c>
      <c r="M36" s="69">
        <f t="shared" si="10"/>
        <v>0</v>
      </c>
      <c r="N36" s="47"/>
      <c r="O36" s="48"/>
      <c r="P36" s="69">
        <f t="shared" si="11"/>
        <v>0</v>
      </c>
      <c r="Q36" s="69">
        <f t="shared" si="11"/>
        <v>0</v>
      </c>
      <c r="R36" s="47"/>
      <c r="S36" s="48"/>
      <c r="T36" s="69">
        <f t="shared" si="12"/>
        <v>0</v>
      </c>
      <c r="U36" s="69">
        <f t="shared" si="12"/>
        <v>0</v>
      </c>
      <c r="V36" s="31"/>
      <c r="W36" s="31"/>
      <c r="X36" s="69">
        <f t="shared" si="0"/>
        <v>0</v>
      </c>
      <c r="Y36" s="69">
        <f t="shared" si="0"/>
        <v>0</v>
      </c>
      <c r="AA36" s="141"/>
      <c r="AB36" s="47">
        <v>0</v>
      </c>
      <c r="AC36" s="48">
        <v>0</v>
      </c>
      <c r="AE36" s="165">
        <f t="shared" si="5"/>
        <v>0</v>
      </c>
      <c r="AF36" s="165">
        <f t="shared" si="6"/>
        <v>0</v>
      </c>
    </row>
    <row r="37" spans="1:32" ht="15">
      <c r="A37" s="29">
        <v>21</v>
      </c>
      <c r="B37" s="35" t="s">
        <v>45</v>
      </c>
      <c r="C37" s="35" t="s">
        <v>24</v>
      </c>
      <c r="D37" s="36" t="s">
        <v>73</v>
      </c>
      <c r="E37" s="51"/>
      <c r="F37" s="47"/>
      <c r="G37" s="48"/>
      <c r="H37" s="30">
        <f>+$E37*F37</f>
        <v>0</v>
      </c>
      <c r="I37" s="30">
        <f>+$E37*G37</f>
        <v>0</v>
      </c>
      <c r="J37" s="47"/>
      <c r="K37" s="48"/>
      <c r="L37" s="69">
        <f t="shared" si="10"/>
        <v>0</v>
      </c>
      <c r="M37" s="69">
        <f t="shared" si="10"/>
        <v>0</v>
      </c>
      <c r="N37" s="47"/>
      <c r="O37" s="48"/>
      <c r="P37" s="69">
        <f t="shared" si="11"/>
        <v>0</v>
      </c>
      <c r="Q37" s="69">
        <f t="shared" si="11"/>
        <v>0</v>
      </c>
      <c r="R37" s="47"/>
      <c r="S37" s="48"/>
      <c r="T37" s="69">
        <f t="shared" si="12"/>
        <v>0</v>
      </c>
      <c r="U37" s="69">
        <f t="shared" si="12"/>
        <v>0</v>
      </c>
      <c r="V37" s="31"/>
      <c r="W37" s="31"/>
      <c r="X37" s="30">
        <f t="shared" si="0"/>
        <v>0</v>
      </c>
      <c r="Y37" s="30">
        <f t="shared" si="0"/>
        <v>0</v>
      </c>
      <c r="AA37" s="141"/>
      <c r="AB37" s="47">
        <v>0</v>
      </c>
      <c r="AC37" s="48">
        <v>0</v>
      </c>
      <c r="AE37" s="165">
        <f t="shared" si="5"/>
        <v>0</v>
      </c>
      <c r="AF37" s="165">
        <f t="shared" si="6"/>
        <v>0</v>
      </c>
    </row>
    <row r="38" spans="1:32" ht="15">
      <c r="A38" s="147"/>
      <c r="B38" s="7" t="s">
        <v>15</v>
      </c>
      <c r="C38" s="95" t="s">
        <v>64</v>
      </c>
      <c r="D38" s="75"/>
      <c r="E38" s="52"/>
      <c r="F38" s="47"/>
      <c r="G38" s="48"/>
      <c r="H38" s="30">
        <f>SUM(H39:H43)</f>
        <v>0</v>
      </c>
      <c r="I38" s="30">
        <f>SUM(I39:I43)</f>
        <v>0</v>
      </c>
      <c r="J38" s="47"/>
      <c r="K38" s="48"/>
      <c r="L38" s="30">
        <f>SUM(L39:L43)</f>
        <v>0</v>
      </c>
      <c r="M38" s="30">
        <f>SUM(M39:M43)</f>
        <v>0</v>
      </c>
      <c r="N38" s="47"/>
      <c r="O38" s="48"/>
      <c r="P38" s="30">
        <f>SUM(P39:P43)</f>
        <v>0</v>
      </c>
      <c r="Q38" s="30">
        <f>SUM(Q39:Q43)</f>
        <v>0</v>
      </c>
      <c r="R38" s="47"/>
      <c r="S38" s="48"/>
      <c r="T38" s="30">
        <f>SUM(T39:T43)</f>
        <v>0</v>
      </c>
      <c r="U38" s="30">
        <f>SUM(U39:U43)</f>
        <v>0</v>
      </c>
      <c r="V38" s="31"/>
      <c r="W38" s="31"/>
      <c r="X38" s="30">
        <f t="shared" si="0"/>
        <v>0</v>
      </c>
      <c r="Y38" s="30">
        <f t="shared" si="0"/>
        <v>0</v>
      </c>
      <c r="AA38" s="148"/>
      <c r="AB38" s="47"/>
      <c r="AC38" s="48"/>
      <c r="AE38" s="165">
        <f t="shared" si="5"/>
        <v>0</v>
      </c>
      <c r="AF38" s="165">
        <f t="shared" si="6"/>
        <v>0</v>
      </c>
    </row>
    <row r="39" spans="1:32" ht="15">
      <c r="A39" s="29">
        <v>22</v>
      </c>
      <c r="B39" s="35" t="s">
        <v>46</v>
      </c>
      <c r="C39" s="35" t="s">
        <v>194</v>
      </c>
      <c r="D39" s="36" t="s">
        <v>17</v>
      </c>
      <c r="E39" s="52"/>
      <c r="F39" s="47"/>
      <c r="G39" s="48"/>
      <c r="H39" s="30">
        <f aca="true" t="shared" si="14" ref="H39:I43">+$E39*F39</f>
        <v>0</v>
      </c>
      <c r="I39" s="30">
        <f t="shared" si="14"/>
        <v>0</v>
      </c>
      <c r="J39" s="47"/>
      <c r="K39" s="48"/>
      <c r="L39" s="30">
        <f aca="true" t="shared" si="15" ref="L39:M46">+$E39*J39</f>
        <v>0</v>
      </c>
      <c r="M39" s="30">
        <f t="shared" si="15"/>
        <v>0</v>
      </c>
      <c r="N39" s="47"/>
      <c r="O39" s="48"/>
      <c r="P39" s="30">
        <f aca="true" t="shared" si="16" ref="P39:Q46">+$E39*N39</f>
        <v>0</v>
      </c>
      <c r="Q39" s="30">
        <f t="shared" si="16"/>
        <v>0</v>
      </c>
      <c r="R39" s="47"/>
      <c r="S39" s="48"/>
      <c r="T39" s="30">
        <f aca="true" t="shared" si="17" ref="T39:U46">+$E39*R39</f>
        <v>0</v>
      </c>
      <c r="U39" s="30">
        <f t="shared" si="17"/>
        <v>0</v>
      </c>
      <c r="V39" s="31"/>
      <c r="W39" s="31"/>
      <c r="X39" s="30">
        <f t="shared" si="0"/>
        <v>0</v>
      </c>
      <c r="Y39" s="30">
        <f t="shared" si="0"/>
        <v>0</v>
      </c>
      <c r="AA39" s="141"/>
      <c r="AB39" s="47">
        <v>0</v>
      </c>
      <c r="AC39" s="48">
        <v>0</v>
      </c>
      <c r="AE39" s="165">
        <f t="shared" si="5"/>
        <v>0</v>
      </c>
      <c r="AF39" s="165">
        <f t="shared" si="6"/>
        <v>0</v>
      </c>
    </row>
    <row r="40" spans="1:32" ht="15">
      <c r="A40" s="29">
        <v>23</v>
      </c>
      <c r="B40" s="35" t="s">
        <v>47</v>
      </c>
      <c r="C40" s="35" t="s">
        <v>195</v>
      </c>
      <c r="D40" s="36" t="s">
        <v>17</v>
      </c>
      <c r="E40" s="51"/>
      <c r="F40" s="47"/>
      <c r="G40" s="48"/>
      <c r="H40" s="30">
        <f t="shared" si="14"/>
        <v>0</v>
      </c>
      <c r="I40" s="30">
        <f t="shared" si="14"/>
        <v>0</v>
      </c>
      <c r="J40" s="47"/>
      <c r="K40" s="48"/>
      <c r="L40" s="30">
        <f t="shared" si="15"/>
        <v>0</v>
      </c>
      <c r="M40" s="30">
        <f t="shared" si="15"/>
        <v>0</v>
      </c>
      <c r="N40" s="47"/>
      <c r="O40" s="48"/>
      <c r="P40" s="30">
        <f t="shared" si="16"/>
        <v>0</v>
      </c>
      <c r="Q40" s="30">
        <f t="shared" si="16"/>
        <v>0</v>
      </c>
      <c r="R40" s="47"/>
      <c r="S40" s="48"/>
      <c r="T40" s="30">
        <f t="shared" si="17"/>
        <v>0</v>
      </c>
      <c r="U40" s="30">
        <f t="shared" si="17"/>
        <v>0</v>
      </c>
      <c r="V40" s="31"/>
      <c r="W40" s="31"/>
      <c r="X40" s="30">
        <f t="shared" si="0"/>
        <v>0</v>
      </c>
      <c r="Y40" s="30">
        <f t="shared" si="0"/>
        <v>0</v>
      </c>
      <c r="AA40" s="141"/>
      <c r="AB40" s="47">
        <v>0</v>
      </c>
      <c r="AC40" s="48">
        <v>0</v>
      </c>
      <c r="AE40" s="165">
        <f t="shared" si="5"/>
        <v>0</v>
      </c>
      <c r="AF40" s="165">
        <f t="shared" si="6"/>
        <v>0</v>
      </c>
    </row>
    <row r="41" spans="1:32" ht="15">
      <c r="A41" s="29">
        <v>24</v>
      </c>
      <c r="B41" s="35" t="s">
        <v>48</v>
      </c>
      <c r="C41" s="35" t="s">
        <v>18</v>
      </c>
      <c r="D41" s="36" t="s">
        <v>17</v>
      </c>
      <c r="E41" s="51"/>
      <c r="F41" s="47"/>
      <c r="G41" s="48"/>
      <c r="H41" s="30">
        <f t="shared" si="14"/>
        <v>0</v>
      </c>
      <c r="I41" s="30">
        <f t="shared" si="14"/>
        <v>0</v>
      </c>
      <c r="J41" s="47"/>
      <c r="K41" s="48"/>
      <c r="L41" s="30">
        <f t="shared" si="15"/>
        <v>0</v>
      </c>
      <c r="M41" s="30">
        <f t="shared" si="15"/>
        <v>0</v>
      </c>
      <c r="N41" s="47"/>
      <c r="O41" s="48"/>
      <c r="P41" s="30">
        <f t="shared" si="16"/>
        <v>0</v>
      </c>
      <c r="Q41" s="30">
        <f t="shared" si="16"/>
        <v>0</v>
      </c>
      <c r="R41" s="47"/>
      <c r="S41" s="48"/>
      <c r="T41" s="30">
        <f t="shared" si="17"/>
        <v>0</v>
      </c>
      <c r="U41" s="30">
        <f t="shared" si="17"/>
        <v>0</v>
      </c>
      <c r="V41" s="31"/>
      <c r="W41" s="31"/>
      <c r="X41" s="30">
        <f t="shared" si="0"/>
        <v>0</v>
      </c>
      <c r="Y41" s="30">
        <f t="shared" si="0"/>
        <v>0</v>
      </c>
      <c r="AA41" s="141"/>
      <c r="AB41" s="47">
        <v>0</v>
      </c>
      <c r="AC41" s="48">
        <v>0</v>
      </c>
      <c r="AE41" s="165">
        <f t="shared" si="5"/>
        <v>0</v>
      </c>
      <c r="AF41" s="165">
        <f t="shared" si="6"/>
        <v>0</v>
      </c>
    </row>
    <row r="42" spans="1:32" ht="15">
      <c r="A42" s="29">
        <v>25</v>
      </c>
      <c r="B42" s="35" t="s">
        <v>49</v>
      </c>
      <c r="C42" s="35" t="s">
        <v>70</v>
      </c>
      <c r="D42" s="36" t="s">
        <v>1</v>
      </c>
      <c r="E42" s="51"/>
      <c r="F42" s="47"/>
      <c r="G42" s="48"/>
      <c r="H42" s="30">
        <f t="shared" si="14"/>
        <v>0</v>
      </c>
      <c r="I42" s="30">
        <f t="shared" si="14"/>
        <v>0</v>
      </c>
      <c r="J42" s="47"/>
      <c r="K42" s="48"/>
      <c r="L42" s="30">
        <f t="shared" si="15"/>
        <v>0</v>
      </c>
      <c r="M42" s="30">
        <f t="shared" si="15"/>
        <v>0</v>
      </c>
      <c r="N42" s="47"/>
      <c r="O42" s="48"/>
      <c r="P42" s="30">
        <f t="shared" si="16"/>
        <v>0</v>
      </c>
      <c r="Q42" s="30">
        <f t="shared" si="16"/>
        <v>0</v>
      </c>
      <c r="R42" s="47"/>
      <c r="S42" s="48"/>
      <c r="T42" s="30">
        <f t="shared" si="17"/>
        <v>0</v>
      </c>
      <c r="U42" s="30">
        <f t="shared" si="17"/>
        <v>0</v>
      </c>
      <c r="V42" s="31"/>
      <c r="W42" s="31"/>
      <c r="X42" s="30">
        <f t="shared" si="0"/>
        <v>0</v>
      </c>
      <c r="Y42" s="30">
        <f t="shared" si="0"/>
        <v>0</v>
      </c>
      <c r="AA42" s="141"/>
      <c r="AB42" s="47">
        <v>0</v>
      </c>
      <c r="AC42" s="48">
        <v>0</v>
      </c>
      <c r="AE42" s="165">
        <f t="shared" si="5"/>
        <v>0</v>
      </c>
      <c r="AF42" s="165">
        <f t="shared" si="6"/>
        <v>0</v>
      </c>
    </row>
    <row r="43" spans="1:32" ht="12.75">
      <c r="A43" s="29">
        <v>26</v>
      </c>
      <c r="B43" s="35" t="s">
        <v>66</v>
      </c>
      <c r="C43" s="35" t="s">
        <v>65</v>
      </c>
      <c r="D43" s="36" t="s">
        <v>1</v>
      </c>
      <c r="E43" s="72"/>
      <c r="F43" s="31"/>
      <c r="G43" s="31"/>
      <c r="H43" s="30">
        <f t="shared" si="14"/>
        <v>0</v>
      </c>
      <c r="I43" s="30">
        <f t="shared" si="14"/>
        <v>0</v>
      </c>
      <c r="J43" s="31"/>
      <c r="K43" s="31"/>
      <c r="L43" s="30">
        <f t="shared" si="15"/>
        <v>0</v>
      </c>
      <c r="M43" s="30">
        <f t="shared" si="15"/>
        <v>0</v>
      </c>
      <c r="N43" s="31"/>
      <c r="O43" s="31"/>
      <c r="P43" s="30">
        <f t="shared" si="16"/>
        <v>0</v>
      </c>
      <c r="Q43" s="30">
        <f t="shared" si="16"/>
        <v>0</v>
      </c>
      <c r="R43" s="31"/>
      <c r="S43" s="31"/>
      <c r="T43" s="30">
        <f t="shared" si="17"/>
        <v>0</v>
      </c>
      <c r="U43" s="30">
        <f t="shared" si="17"/>
        <v>0</v>
      </c>
      <c r="V43" s="31"/>
      <c r="W43" s="31"/>
      <c r="X43" s="30">
        <f t="shared" si="0"/>
        <v>0</v>
      </c>
      <c r="Y43" s="30">
        <f t="shared" si="0"/>
        <v>0</v>
      </c>
      <c r="AA43" s="141"/>
      <c r="AB43" s="31">
        <v>0</v>
      </c>
      <c r="AC43" s="31">
        <v>0</v>
      </c>
      <c r="AE43" s="165">
        <f t="shared" si="5"/>
        <v>0</v>
      </c>
      <c r="AF43" s="165">
        <f t="shared" si="6"/>
        <v>0</v>
      </c>
    </row>
    <row r="44" spans="1:32" ht="12.75">
      <c r="A44" s="147"/>
      <c r="B44" s="7" t="s">
        <v>19</v>
      </c>
      <c r="C44" s="149" t="s">
        <v>67</v>
      </c>
      <c r="D44" s="76"/>
      <c r="E44" s="72"/>
      <c r="F44" s="30"/>
      <c r="G44" s="30"/>
      <c r="H44" s="30">
        <f>SUM(H45:H46)</f>
        <v>0</v>
      </c>
      <c r="I44" s="30">
        <f>SUM(I45:I46)</f>
        <v>0</v>
      </c>
      <c r="J44" s="30"/>
      <c r="K44" s="30"/>
      <c r="L44" s="30">
        <f>SUM(L45:L46)</f>
        <v>0</v>
      </c>
      <c r="M44" s="30">
        <f>SUM(M45:M46)</f>
        <v>0</v>
      </c>
      <c r="N44" s="30"/>
      <c r="O44" s="30"/>
      <c r="P44" s="30">
        <f>SUM(P45:P46)</f>
        <v>0</v>
      </c>
      <c r="Q44" s="30">
        <f>SUM(Q45:Q46)</f>
        <v>0</v>
      </c>
      <c r="R44" s="30"/>
      <c r="S44" s="30"/>
      <c r="T44" s="30">
        <f>SUM(T45:T46)</f>
        <v>0</v>
      </c>
      <c r="U44" s="30">
        <f>SUM(U45:U46)</f>
        <v>0</v>
      </c>
      <c r="V44" s="31"/>
      <c r="W44" s="31"/>
      <c r="X44" s="30">
        <f t="shared" si="0"/>
        <v>0</v>
      </c>
      <c r="Y44" s="30">
        <f t="shared" si="0"/>
        <v>0</v>
      </c>
      <c r="AA44" s="146"/>
      <c r="AB44" s="30"/>
      <c r="AC44" s="30"/>
      <c r="AE44" s="165">
        <f t="shared" si="5"/>
        <v>0</v>
      </c>
      <c r="AF44" s="165">
        <f t="shared" si="6"/>
        <v>0</v>
      </c>
    </row>
    <row r="45" spans="1:32" ht="12.75">
      <c r="A45" s="29">
        <v>27</v>
      </c>
      <c r="B45" s="35" t="s">
        <v>50</v>
      </c>
      <c r="C45" s="35" t="s">
        <v>71</v>
      </c>
      <c r="D45" s="36" t="s">
        <v>17</v>
      </c>
      <c r="E45" s="72"/>
      <c r="F45" s="31"/>
      <c r="G45" s="31"/>
      <c r="H45" s="30">
        <f>+$E45*F45</f>
        <v>0</v>
      </c>
      <c r="I45" s="30">
        <f>+$E45*G45</f>
        <v>0</v>
      </c>
      <c r="J45" s="31"/>
      <c r="K45" s="31"/>
      <c r="L45" s="30">
        <f t="shared" si="15"/>
        <v>0</v>
      </c>
      <c r="M45" s="30">
        <f t="shared" si="15"/>
        <v>0</v>
      </c>
      <c r="N45" s="31"/>
      <c r="O45" s="31"/>
      <c r="P45" s="30">
        <f t="shared" si="16"/>
        <v>0</v>
      </c>
      <c r="Q45" s="30">
        <f t="shared" si="16"/>
        <v>0</v>
      </c>
      <c r="R45" s="31"/>
      <c r="S45" s="31"/>
      <c r="T45" s="30">
        <f t="shared" si="17"/>
        <v>0</v>
      </c>
      <c r="U45" s="30">
        <f t="shared" si="17"/>
        <v>0</v>
      </c>
      <c r="V45" s="31"/>
      <c r="W45" s="31"/>
      <c r="X45" s="30">
        <f t="shared" si="0"/>
        <v>0</v>
      </c>
      <c r="Y45" s="30">
        <f t="shared" si="0"/>
        <v>0</v>
      </c>
      <c r="AA45" s="141"/>
      <c r="AB45" s="31">
        <v>0</v>
      </c>
      <c r="AC45" s="31">
        <v>0</v>
      </c>
      <c r="AE45" s="165">
        <f t="shared" si="5"/>
        <v>0</v>
      </c>
      <c r="AF45" s="165">
        <f t="shared" si="6"/>
        <v>0</v>
      </c>
    </row>
    <row r="46" spans="1:32" ht="12.75">
      <c r="A46" s="29">
        <v>28</v>
      </c>
      <c r="B46" s="35" t="s">
        <v>51</v>
      </c>
      <c r="C46" s="35" t="s">
        <v>72</v>
      </c>
      <c r="D46" s="36" t="s">
        <v>17</v>
      </c>
      <c r="E46" s="73"/>
      <c r="F46" s="31"/>
      <c r="G46" s="31"/>
      <c r="H46" s="30">
        <f>+$E46*F46</f>
        <v>0</v>
      </c>
      <c r="I46" s="30">
        <f>+$E46*G46</f>
        <v>0</v>
      </c>
      <c r="J46" s="31"/>
      <c r="K46" s="31"/>
      <c r="L46" s="30">
        <f t="shared" si="15"/>
        <v>0</v>
      </c>
      <c r="M46" s="30">
        <f t="shared" si="15"/>
        <v>0</v>
      </c>
      <c r="N46" s="31"/>
      <c r="O46" s="31"/>
      <c r="P46" s="30">
        <f t="shared" si="16"/>
        <v>0</v>
      </c>
      <c r="Q46" s="30">
        <f t="shared" si="16"/>
        <v>0</v>
      </c>
      <c r="R46" s="31"/>
      <c r="S46" s="31"/>
      <c r="T46" s="30">
        <f t="shared" si="17"/>
        <v>0</v>
      </c>
      <c r="U46" s="30">
        <f t="shared" si="17"/>
        <v>0</v>
      </c>
      <c r="V46" s="31"/>
      <c r="W46" s="31"/>
      <c r="X46" s="30">
        <f t="shared" si="0"/>
        <v>0</v>
      </c>
      <c r="Y46" s="30">
        <f t="shared" si="0"/>
        <v>0</v>
      </c>
      <c r="AA46" s="141"/>
      <c r="AB46" s="31">
        <v>0</v>
      </c>
      <c r="AC46" s="31">
        <v>0</v>
      </c>
      <c r="AE46" s="165">
        <f t="shared" si="5"/>
        <v>0</v>
      </c>
      <c r="AF46" s="165">
        <f t="shared" si="6"/>
        <v>0</v>
      </c>
    </row>
    <row r="47" spans="1:32" ht="12.75">
      <c r="A47" s="150"/>
      <c r="B47" s="100" t="s">
        <v>68</v>
      </c>
      <c r="C47" s="149" t="s">
        <v>20</v>
      </c>
      <c r="D47" s="101"/>
      <c r="E47" s="72"/>
      <c r="F47" s="31"/>
      <c r="G47" s="31"/>
      <c r="H47" s="30">
        <f>SUM(H48:H100)</f>
        <v>0</v>
      </c>
      <c r="I47" s="30">
        <f>SUM(I48:I100)</f>
        <v>0</v>
      </c>
      <c r="J47" s="31"/>
      <c r="K47" s="31"/>
      <c r="L47" s="30">
        <f>SUM(L48:L100)</f>
        <v>0</v>
      </c>
      <c r="M47" s="30">
        <f>SUM(M48:M100)</f>
        <v>0</v>
      </c>
      <c r="N47" s="31"/>
      <c r="O47" s="31"/>
      <c r="P47" s="30">
        <f>SUM(P48:P100)</f>
        <v>0</v>
      </c>
      <c r="Q47" s="30">
        <f>SUM(Q48:Q100)</f>
        <v>0</v>
      </c>
      <c r="R47" s="31"/>
      <c r="S47" s="31"/>
      <c r="T47" s="30">
        <f>SUM(T48:T100)</f>
        <v>0</v>
      </c>
      <c r="U47" s="30">
        <f>SUM(U48:U100)</f>
        <v>0</v>
      </c>
      <c r="V47" s="31"/>
      <c r="W47" s="31"/>
      <c r="X47" s="30">
        <f t="shared" si="0"/>
        <v>0</v>
      </c>
      <c r="Y47" s="30">
        <f t="shared" si="0"/>
        <v>0</v>
      </c>
      <c r="AB47" s="31"/>
      <c r="AC47" s="31"/>
      <c r="AE47" s="165">
        <f t="shared" si="5"/>
        <v>0</v>
      </c>
      <c r="AF47" s="165">
        <f t="shared" si="6"/>
        <v>0</v>
      </c>
    </row>
    <row r="48" spans="1:32" ht="12.75">
      <c r="A48" s="29">
        <v>29</v>
      </c>
      <c r="B48" s="35" t="s">
        <v>52</v>
      </c>
      <c r="C48" s="35" t="s">
        <v>128</v>
      </c>
      <c r="D48" s="36" t="s">
        <v>11</v>
      </c>
      <c r="E48" s="72"/>
      <c r="F48" s="31">
        <v>250</v>
      </c>
      <c r="G48" s="31">
        <v>2250</v>
      </c>
      <c r="H48" s="30">
        <f>+$E48*F48</f>
        <v>0</v>
      </c>
      <c r="I48" s="30">
        <f>+$E48*G48</f>
        <v>0</v>
      </c>
      <c r="J48" s="31">
        <v>250</v>
      </c>
      <c r="K48" s="31">
        <v>2250</v>
      </c>
      <c r="L48" s="30">
        <f>+$E48*J48</f>
        <v>0</v>
      </c>
      <c r="M48" s="30">
        <f>+$E48*K48</f>
        <v>0</v>
      </c>
      <c r="N48" s="31">
        <v>250</v>
      </c>
      <c r="O48" s="31">
        <v>2250</v>
      </c>
      <c r="P48" s="30">
        <f>+$E48*N48</f>
        <v>0</v>
      </c>
      <c r="Q48" s="30">
        <f>+$E48*O48</f>
        <v>0</v>
      </c>
      <c r="R48" s="31">
        <v>250</v>
      </c>
      <c r="S48" s="31">
        <v>2250</v>
      </c>
      <c r="T48" s="30">
        <f>+$E48*R48</f>
        <v>0</v>
      </c>
      <c r="U48" s="30">
        <f>+$E48*S48</f>
        <v>0</v>
      </c>
      <c r="V48" s="31">
        <f>+F48+J48+N48+R48</f>
        <v>1000</v>
      </c>
      <c r="W48" s="31">
        <f>+G48+K48+O48+S48</f>
        <v>9000</v>
      </c>
      <c r="X48" s="30">
        <f t="shared" si="0"/>
        <v>0</v>
      </c>
      <c r="Y48" s="30">
        <f t="shared" si="0"/>
        <v>0</v>
      </c>
      <c r="AA48" s="141"/>
      <c r="AB48" s="31">
        <v>50</v>
      </c>
      <c r="AC48" s="31">
        <v>5000</v>
      </c>
      <c r="AE48" s="165">
        <f t="shared" si="5"/>
        <v>250</v>
      </c>
      <c r="AF48" s="165">
        <f t="shared" si="6"/>
        <v>2250</v>
      </c>
    </row>
    <row r="49" spans="1:32" ht="12.75">
      <c r="A49" s="150"/>
      <c r="B49" s="102"/>
      <c r="C49" s="194" t="s">
        <v>174</v>
      </c>
      <c r="D49" s="89"/>
      <c r="E49" s="72"/>
      <c r="F49" s="31"/>
      <c r="G49" s="31"/>
      <c r="H49" s="30"/>
      <c r="I49" s="30"/>
      <c r="J49" s="31"/>
      <c r="K49" s="31"/>
      <c r="L49" s="30"/>
      <c r="M49" s="30"/>
      <c r="N49" s="31"/>
      <c r="O49" s="31"/>
      <c r="P49" s="30"/>
      <c r="Q49" s="30"/>
      <c r="R49" s="31"/>
      <c r="S49" s="31"/>
      <c r="T49" s="30"/>
      <c r="U49" s="30"/>
      <c r="V49" s="31"/>
      <c r="W49" s="31"/>
      <c r="X49" s="30"/>
      <c r="Y49" s="30"/>
      <c r="AA49" s="141"/>
      <c r="AB49" s="31"/>
      <c r="AC49" s="31"/>
      <c r="AE49" s="165">
        <f t="shared" si="5"/>
        <v>0</v>
      </c>
      <c r="AF49" s="165">
        <f t="shared" si="6"/>
        <v>0</v>
      </c>
    </row>
    <row r="50" spans="1:32" ht="12.75">
      <c r="A50" s="150"/>
      <c r="B50" s="102"/>
      <c r="C50" s="195" t="s">
        <v>132</v>
      </c>
      <c r="D50" s="89"/>
      <c r="E50" s="72"/>
      <c r="F50" s="31"/>
      <c r="G50" s="31"/>
      <c r="H50" s="30"/>
      <c r="I50" s="30"/>
      <c r="J50" s="31"/>
      <c r="K50" s="31"/>
      <c r="L50" s="30"/>
      <c r="M50" s="30"/>
      <c r="N50" s="31"/>
      <c r="O50" s="31"/>
      <c r="P50" s="30"/>
      <c r="Q50" s="30"/>
      <c r="R50" s="31"/>
      <c r="S50" s="31"/>
      <c r="T50" s="30"/>
      <c r="U50" s="30"/>
      <c r="V50" s="31"/>
      <c r="W50" s="31"/>
      <c r="X50" s="30"/>
      <c r="Y50" s="30"/>
      <c r="AA50" s="141"/>
      <c r="AB50" s="31"/>
      <c r="AC50" s="31"/>
      <c r="AE50" s="165">
        <f t="shared" si="5"/>
        <v>0</v>
      </c>
      <c r="AF50" s="165">
        <f t="shared" si="6"/>
        <v>0</v>
      </c>
    </row>
    <row r="51" spans="1:32" ht="12.75">
      <c r="A51" s="150"/>
      <c r="B51" s="102"/>
      <c r="C51" s="195" t="s">
        <v>196</v>
      </c>
      <c r="D51" s="89"/>
      <c r="E51" s="72"/>
      <c r="F51" s="31"/>
      <c r="G51" s="31"/>
      <c r="H51" s="30"/>
      <c r="I51" s="30"/>
      <c r="J51" s="31"/>
      <c r="K51" s="31"/>
      <c r="L51" s="30"/>
      <c r="M51" s="30"/>
      <c r="N51" s="31"/>
      <c r="O51" s="31"/>
      <c r="P51" s="30"/>
      <c r="Q51" s="30"/>
      <c r="R51" s="31"/>
      <c r="S51" s="31"/>
      <c r="T51" s="30"/>
      <c r="U51" s="30"/>
      <c r="V51" s="31"/>
      <c r="W51" s="31"/>
      <c r="X51" s="30"/>
      <c r="Y51" s="30"/>
      <c r="AA51" s="141"/>
      <c r="AB51" s="31"/>
      <c r="AC51" s="31"/>
      <c r="AE51" s="165">
        <f t="shared" si="5"/>
        <v>0</v>
      </c>
      <c r="AF51" s="165">
        <f t="shared" si="6"/>
        <v>0</v>
      </c>
    </row>
    <row r="52" spans="1:32" ht="12.75">
      <c r="A52" s="150"/>
      <c r="B52" s="102"/>
      <c r="C52" s="195" t="s">
        <v>134</v>
      </c>
      <c r="D52" s="89"/>
      <c r="E52" s="72"/>
      <c r="F52" s="31"/>
      <c r="G52" s="31"/>
      <c r="H52" s="30"/>
      <c r="I52" s="30"/>
      <c r="J52" s="31"/>
      <c r="K52" s="31"/>
      <c r="L52" s="30"/>
      <c r="M52" s="30"/>
      <c r="N52" s="31"/>
      <c r="O52" s="31"/>
      <c r="P52" s="30"/>
      <c r="Q52" s="30"/>
      <c r="R52" s="31"/>
      <c r="S52" s="31"/>
      <c r="T52" s="30"/>
      <c r="U52" s="30"/>
      <c r="V52" s="31"/>
      <c r="W52" s="31"/>
      <c r="X52" s="30"/>
      <c r="Y52" s="30"/>
      <c r="AA52" s="141"/>
      <c r="AB52" s="31"/>
      <c r="AC52" s="31"/>
      <c r="AE52" s="165">
        <f t="shared" si="5"/>
        <v>0</v>
      </c>
      <c r="AF52" s="165">
        <f t="shared" si="6"/>
        <v>0</v>
      </c>
    </row>
    <row r="53" spans="1:32" ht="12.75">
      <c r="A53" s="150"/>
      <c r="B53" s="102"/>
      <c r="C53" s="195" t="s">
        <v>83</v>
      </c>
      <c r="D53" s="89"/>
      <c r="E53" s="72"/>
      <c r="F53" s="31"/>
      <c r="G53" s="31"/>
      <c r="H53" s="30"/>
      <c r="I53" s="30"/>
      <c r="J53" s="31"/>
      <c r="K53" s="31"/>
      <c r="L53" s="30"/>
      <c r="M53" s="30"/>
      <c r="N53" s="31"/>
      <c r="O53" s="31"/>
      <c r="P53" s="30"/>
      <c r="Q53" s="30"/>
      <c r="R53" s="31"/>
      <c r="S53" s="31"/>
      <c r="T53" s="30"/>
      <c r="U53" s="30"/>
      <c r="V53" s="31"/>
      <c r="W53" s="31"/>
      <c r="X53" s="30"/>
      <c r="Y53" s="30"/>
      <c r="AA53" s="141"/>
      <c r="AB53" s="31"/>
      <c r="AC53" s="31"/>
      <c r="AE53" s="165">
        <f t="shared" si="5"/>
        <v>0</v>
      </c>
      <c r="AF53" s="165">
        <f t="shared" si="6"/>
        <v>0</v>
      </c>
    </row>
    <row r="54" spans="1:32" ht="12.75">
      <c r="A54" s="150"/>
      <c r="B54" s="102"/>
      <c r="C54" s="216" t="s">
        <v>135</v>
      </c>
      <c r="D54" s="89"/>
      <c r="E54" s="72"/>
      <c r="F54" s="31"/>
      <c r="G54" s="31"/>
      <c r="H54" s="30"/>
      <c r="I54" s="30"/>
      <c r="J54" s="31"/>
      <c r="K54" s="31"/>
      <c r="L54" s="30"/>
      <c r="M54" s="30"/>
      <c r="N54" s="31"/>
      <c r="O54" s="31"/>
      <c r="P54" s="30"/>
      <c r="Q54" s="30"/>
      <c r="R54" s="31"/>
      <c r="S54" s="31"/>
      <c r="T54" s="30"/>
      <c r="U54" s="30"/>
      <c r="V54" s="31"/>
      <c r="W54" s="31"/>
      <c r="X54" s="30"/>
      <c r="Y54" s="30"/>
      <c r="AA54" s="141"/>
      <c r="AB54" s="31"/>
      <c r="AC54" s="31"/>
      <c r="AE54" s="165">
        <f t="shared" si="5"/>
        <v>0</v>
      </c>
      <c r="AF54" s="165">
        <f t="shared" si="6"/>
        <v>0</v>
      </c>
    </row>
    <row r="55" spans="1:32" ht="12.75">
      <c r="A55" s="150"/>
      <c r="B55" s="102"/>
      <c r="C55" s="195" t="s">
        <v>80</v>
      </c>
      <c r="D55" s="89"/>
      <c r="E55" s="72"/>
      <c r="F55" s="31"/>
      <c r="G55" s="31"/>
      <c r="H55" s="30"/>
      <c r="I55" s="30"/>
      <c r="J55" s="31"/>
      <c r="K55" s="31"/>
      <c r="L55" s="30"/>
      <c r="M55" s="30"/>
      <c r="N55" s="31"/>
      <c r="O55" s="31"/>
      <c r="P55" s="30"/>
      <c r="Q55" s="30"/>
      <c r="R55" s="31"/>
      <c r="S55" s="31"/>
      <c r="T55" s="30"/>
      <c r="U55" s="30"/>
      <c r="V55" s="31"/>
      <c r="W55" s="31"/>
      <c r="X55" s="30"/>
      <c r="Y55" s="30"/>
      <c r="AA55" s="141"/>
      <c r="AB55" s="31"/>
      <c r="AC55" s="31"/>
      <c r="AE55" s="165">
        <f t="shared" si="5"/>
        <v>0</v>
      </c>
      <c r="AF55" s="165">
        <f t="shared" si="6"/>
        <v>0</v>
      </c>
    </row>
    <row r="56" spans="1:32" ht="12.75">
      <c r="A56" s="29">
        <v>30</v>
      </c>
      <c r="B56" s="35" t="s">
        <v>53</v>
      </c>
      <c r="C56" s="35" t="s">
        <v>128</v>
      </c>
      <c r="D56" s="36" t="s">
        <v>11</v>
      </c>
      <c r="E56" s="72"/>
      <c r="F56" s="31">
        <v>750</v>
      </c>
      <c r="G56" s="31">
        <v>1350</v>
      </c>
      <c r="H56" s="30">
        <f>+$E56*F56</f>
        <v>0</v>
      </c>
      <c r="I56" s="30">
        <f>+$E56*G56</f>
        <v>0</v>
      </c>
      <c r="J56" s="31">
        <v>750</v>
      </c>
      <c r="K56" s="31">
        <v>1350</v>
      </c>
      <c r="L56" s="30">
        <f>+$E56*J56</f>
        <v>0</v>
      </c>
      <c r="M56" s="30">
        <f>+$E56*K56</f>
        <v>0</v>
      </c>
      <c r="N56" s="31">
        <v>750</v>
      </c>
      <c r="O56" s="31">
        <v>1350</v>
      </c>
      <c r="P56" s="30">
        <f>+$E56*N56</f>
        <v>0</v>
      </c>
      <c r="Q56" s="30">
        <f>+$E56*O56</f>
        <v>0</v>
      </c>
      <c r="R56" s="31">
        <v>750</v>
      </c>
      <c r="S56" s="31">
        <v>1350</v>
      </c>
      <c r="T56" s="30">
        <f>+$E56*R56</f>
        <v>0</v>
      </c>
      <c r="U56" s="30">
        <f>+$E56*S56</f>
        <v>0</v>
      </c>
      <c r="V56" s="31">
        <f>+F56+J56+N56+R56</f>
        <v>3000</v>
      </c>
      <c r="W56" s="31">
        <f>+G56+K56+O56+S56</f>
        <v>5400</v>
      </c>
      <c r="X56" s="30">
        <f>+H56+L56+P56+T56</f>
        <v>0</v>
      </c>
      <c r="Y56" s="30">
        <f>+I56+M56+Q56+U56</f>
        <v>0</v>
      </c>
      <c r="AA56" s="141"/>
      <c r="AB56" s="31">
        <v>150</v>
      </c>
      <c r="AC56" s="31">
        <v>3000</v>
      </c>
      <c r="AE56" s="165">
        <f t="shared" si="5"/>
        <v>750</v>
      </c>
      <c r="AF56" s="165">
        <f t="shared" si="6"/>
        <v>1350</v>
      </c>
    </row>
    <row r="57" spans="1:32" ht="12.75">
      <c r="A57" s="150"/>
      <c r="B57" s="102"/>
      <c r="C57" s="194" t="s">
        <v>180</v>
      </c>
      <c r="D57" s="89"/>
      <c r="E57" s="72"/>
      <c r="F57" s="31"/>
      <c r="G57" s="31"/>
      <c r="H57" s="30"/>
      <c r="I57" s="30"/>
      <c r="J57" s="31"/>
      <c r="K57" s="31"/>
      <c r="L57" s="30"/>
      <c r="M57" s="30"/>
      <c r="N57" s="31"/>
      <c r="O57" s="31"/>
      <c r="P57" s="30"/>
      <c r="Q57" s="30"/>
      <c r="R57" s="31"/>
      <c r="S57" s="31"/>
      <c r="T57" s="30"/>
      <c r="U57" s="30"/>
      <c r="V57" s="31"/>
      <c r="W57" s="31"/>
      <c r="X57" s="30"/>
      <c r="Y57" s="30"/>
      <c r="AB57" s="31"/>
      <c r="AC57" s="31"/>
      <c r="AE57" s="165">
        <f t="shared" si="5"/>
        <v>0</v>
      </c>
      <c r="AF57" s="165">
        <f t="shared" si="6"/>
        <v>0</v>
      </c>
    </row>
    <row r="58" spans="1:32" ht="12.75">
      <c r="A58" s="150"/>
      <c r="B58" s="102"/>
      <c r="C58" s="195" t="s">
        <v>132</v>
      </c>
      <c r="D58" s="89"/>
      <c r="E58" s="72"/>
      <c r="F58" s="31"/>
      <c r="G58" s="31"/>
      <c r="H58" s="30"/>
      <c r="I58" s="30"/>
      <c r="J58" s="31"/>
      <c r="K58" s="31"/>
      <c r="L58" s="30"/>
      <c r="M58" s="30"/>
      <c r="N58" s="31"/>
      <c r="O58" s="31"/>
      <c r="P58" s="30"/>
      <c r="Q58" s="30"/>
      <c r="R58" s="31"/>
      <c r="S58" s="31"/>
      <c r="T58" s="30"/>
      <c r="U58" s="30"/>
      <c r="V58" s="31"/>
      <c r="W58" s="31"/>
      <c r="X58" s="30"/>
      <c r="Y58" s="30"/>
      <c r="AB58" s="31"/>
      <c r="AC58" s="31"/>
      <c r="AE58" s="165">
        <f t="shared" si="5"/>
        <v>0</v>
      </c>
      <c r="AF58" s="165">
        <f t="shared" si="6"/>
        <v>0</v>
      </c>
    </row>
    <row r="59" spans="1:32" ht="12.75">
      <c r="A59" s="150"/>
      <c r="B59" s="102"/>
      <c r="C59" s="195" t="s">
        <v>196</v>
      </c>
      <c r="D59" s="89"/>
      <c r="E59" s="72"/>
      <c r="F59" s="31"/>
      <c r="G59" s="31"/>
      <c r="H59" s="30"/>
      <c r="I59" s="30"/>
      <c r="J59" s="31"/>
      <c r="K59" s="31"/>
      <c r="L59" s="30"/>
      <c r="M59" s="30"/>
      <c r="N59" s="31"/>
      <c r="O59" s="31"/>
      <c r="P59" s="30"/>
      <c r="Q59" s="30"/>
      <c r="R59" s="31"/>
      <c r="S59" s="31"/>
      <c r="T59" s="30"/>
      <c r="U59" s="30"/>
      <c r="V59" s="31"/>
      <c r="W59" s="31"/>
      <c r="X59" s="30"/>
      <c r="Y59" s="30"/>
      <c r="AB59" s="31"/>
      <c r="AC59" s="31"/>
      <c r="AE59" s="165">
        <f t="shared" si="5"/>
        <v>0</v>
      </c>
      <c r="AF59" s="165">
        <f t="shared" si="6"/>
        <v>0</v>
      </c>
    </row>
    <row r="60" spans="1:32" ht="12.75">
      <c r="A60" s="150"/>
      <c r="B60" s="102"/>
      <c r="C60" s="195" t="s">
        <v>134</v>
      </c>
      <c r="D60" s="89"/>
      <c r="E60" s="72"/>
      <c r="F60" s="31"/>
      <c r="G60" s="31"/>
      <c r="H60" s="30"/>
      <c r="I60" s="30"/>
      <c r="J60" s="31"/>
      <c r="K60" s="31"/>
      <c r="L60" s="30"/>
      <c r="M60" s="30"/>
      <c r="N60" s="31"/>
      <c r="O60" s="31"/>
      <c r="P60" s="30"/>
      <c r="Q60" s="30"/>
      <c r="R60" s="31"/>
      <c r="S60" s="31"/>
      <c r="T60" s="30"/>
      <c r="U60" s="30"/>
      <c r="V60" s="31"/>
      <c r="W60" s="31"/>
      <c r="X60" s="30"/>
      <c r="Y60" s="30"/>
      <c r="AB60" s="31"/>
      <c r="AC60" s="31"/>
      <c r="AE60" s="165">
        <f t="shared" si="5"/>
        <v>0</v>
      </c>
      <c r="AF60" s="165">
        <f t="shared" si="6"/>
        <v>0</v>
      </c>
    </row>
    <row r="61" spans="1:32" ht="12.75">
      <c r="A61" s="150"/>
      <c r="B61" s="102"/>
      <c r="C61" s="195" t="s">
        <v>83</v>
      </c>
      <c r="D61" s="89"/>
      <c r="E61" s="72"/>
      <c r="F61" s="31"/>
      <c r="G61" s="31"/>
      <c r="H61" s="30"/>
      <c r="I61" s="30"/>
      <c r="J61" s="31"/>
      <c r="K61" s="31"/>
      <c r="L61" s="30"/>
      <c r="M61" s="30"/>
      <c r="N61" s="31"/>
      <c r="O61" s="31"/>
      <c r="P61" s="30"/>
      <c r="Q61" s="30"/>
      <c r="R61" s="31"/>
      <c r="S61" s="31"/>
      <c r="T61" s="30"/>
      <c r="U61" s="30"/>
      <c r="V61" s="31"/>
      <c r="W61" s="31"/>
      <c r="X61" s="30"/>
      <c r="Y61" s="30"/>
      <c r="AB61" s="31"/>
      <c r="AC61" s="31"/>
      <c r="AE61" s="165">
        <f t="shared" si="5"/>
        <v>0</v>
      </c>
      <c r="AF61" s="165">
        <f t="shared" si="6"/>
        <v>0</v>
      </c>
    </row>
    <row r="62" spans="1:32" ht="12.75">
      <c r="A62" s="150"/>
      <c r="B62" s="102"/>
      <c r="C62" s="216" t="s">
        <v>135</v>
      </c>
      <c r="D62" s="89"/>
      <c r="E62" s="72"/>
      <c r="F62" s="31"/>
      <c r="G62" s="31"/>
      <c r="H62" s="30"/>
      <c r="I62" s="30"/>
      <c r="J62" s="31"/>
      <c r="K62" s="31"/>
      <c r="L62" s="30"/>
      <c r="M62" s="30"/>
      <c r="N62" s="31"/>
      <c r="O62" s="31"/>
      <c r="P62" s="30"/>
      <c r="Q62" s="30"/>
      <c r="R62" s="31"/>
      <c r="S62" s="31"/>
      <c r="T62" s="30"/>
      <c r="U62" s="30"/>
      <c r="V62" s="31"/>
      <c r="W62" s="31"/>
      <c r="X62" s="30"/>
      <c r="Y62" s="30"/>
      <c r="AB62" s="31"/>
      <c r="AC62" s="31"/>
      <c r="AE62" s="165">
        <f t="shared" si="5"/>
        <v>0</v>
      </c>
      <c r="AF62" s="165">
        <f t="shared" si="6"/>
        <v>0</v>
      </c>
    </row>
    <row r="63" spans="1:32" ht="12.75">
      <c r="A63" s="150"/>
      <c r="B63" s="102"/>
      <c r="C63" s="195" t="s">
        <v>80</v>
      </c>
      <c r="D63" s="89"/>
      <c r="E63" s="72"/>
      <c r="F63" s="31"/>
      <c r="G63" s="31"/>
      <c r="H63" s="30"/>
      <c r="I63" s="30"/>
      <c r="J63" s="31"/>
      <c r="K63" s="31"/>
      <c r="L63" s="30"/>
      <c r="M63" s="30"/>
      <c r="N63" s="31"/>
      <c r="O63" s="31"/>
      <c r="P63" s="30"/>
      <c r="Q63" s="30"/>
      <c r="R63" s="31"/>
      <c r="S63" s="31"/>
      <c r="T63" s="30"/>
      <c r="U63" s="30"/>
      <c r="V63" s="31"/>
      <c r="W63" s="31"/>
      <c r="X63" s="30"/>
      <c r="Y63" s="30"/>
      <c r="AB63" s="31"/>
      <c r="AC63" s="31"/>
      <c r="AE63" s="165">
        <f t="shared" si="5"/>
        <v>0</v>
      </c>
      <c r="AF63" s="165">
        <f t="shared" si="6"/>
        <v>0</v>
      </c>
    </row>
    <row r="64" spans="1:32" ht="12.75">
      <c r="A64" s="29">
        <v>31</v>
      </c>
      <c r="B64" s="35" t="s">
        <v>55</v>
      </c>
      <c r="C64" s="35" t="s">
        <v>128</v>
      </c>
      <c r="D64" s="36" t="s">
        <v>11</v>
      </c>
      <c r="E64" s="72"/>
      <c r="F64" s="31">
        <v>750</v>
      </c>
      <c r="G64" s="31">
        <v>2250</v>
      </c>
      <c r="H64" s="30">
        <f>+$E64*F64</f>
        <v>0</v>
      </c>
      <c r="I64" s="30">
        <f>+$E64*G64</f>
        <v>0</v>
      </c>
      <c r="J64" s="31">
        <v>750</v>
      </c>
      <c r="K64" s="31">
        <v>2250</v>
      </c>
      <c r="L64" s="30">
        <f>+$E64*J64</f>
        <v>0</v>
      </c>
      <c r="M64" s="30">
        <f>+$E64*K64</f>
        <v>0</v>
      </c>
      <c r="N64" s="31">
        <v>750</v>
      </c>
      <c r="O64" s="31">
        <v>2250</v>
      </c>
      <c r="P64" s="30">
        <f>+$E64*N64</f>
        <v>0</v>
      </c>
      <c r="Q64" s="30">
        <f>+$E64*O64</f>
        <v>0</v>
      </c>
      <c r="R64" s="31">
        <v>750</v>
      </c>
      <c r="S64" s="31">
        <v>2250</v>
      </c>
      <c r="T64" s="30">
        <f>+$E64*R64</f>
        <v>0</v>
      </c>
      <c r="U64" s="30">
        <f>+$E64*S64</f>
        <v>0</v>
      </c>
      <c r="V64" s="31">
        <f>+F64+J64+N64+R64</f>
        <v>3000</v>
      </c>
      <c r="W64" s="31">
        <f>+G64+K64+O64+S64</f>
        <v>9000</v>
      </c>
      <c r="X64" s="30">
        <f>+H64+L64+P64+T64</f>
        <v>0</v>
      </c>
      <c r="Y64" s="30">
        <f>+I64+M64+Q64+U64</f>
        <v>0</v>
      </c>
      <c r="AA64" s="141"/>
      <c r="AB64" s="31">
        <v>150</v>
      </c>
      <c r="AC64" s="31">
        <v>5000</v>
      </c>
      <c r="AE64" s="165">
        <f t="shared" si="5"/>
        <v>750</v>
      </c>
      <c r="AF64" s="165">
        <f t="shared" si="6"/>
        <v>2250</v>
      </c>
    </row>
    <row r="65" spans="1:32" ht="12.75">
      <c r="A65" s="150"/>
      <c r="B65" s="102"/>
      <c r="C65" s="194" t="s">
        <v>197</v>
      </c>
      <c r="D65" s="89"/>
      <c r="E65" s="72"/>
      <c r="F65" s="31"/>
      <c r="G65" s="31"/>
      <c r="H65" s="30"/>
      <c r="I65" s="30"/>
      <c r="J65" s="31"/>
      <c r="K65" s="31"/>
      <c r="L65" s="30"/>
      <c r="M65" s="30"/>
      <c r="N65" s="31"/>
      <c r="O65" s="31"/>
      <c r="P65" s="30"/>
      <c r="Q65" s="30"/>
      <c r="R65" s="31"/>
      <c r="S65" s="31"/>
      <c r="T65" s="30"/>
      <c r="U65" s="30"/>
      <c r="V65" s="31"/>
      <c r="W65" s="31"/>
      <c r="X65" s="30"/>
      <c r="Y65" s="30"/>
      <c r="AB65" s="31"/>
      <c r="AC65" s="31"/>
      <c r="AE65" s="165">
        <f t="shared" si="5"/>
        <v>0</v>
      </c>
      <c r="AF65" s="165">
        <f t="shared" si="6"/>
        <v>0</v>
      </c>
    </row>
    <row r="66" spans="1:32" ht="12.75">
      <c r="A66" s="150"/>
      <c r="B66" s="102"/>
      <c r="C66" s="195" t="s">
        <v>132</v>
      </c>
      <c r="D66" s="89"/>
      <c r="E66" s="72"/>
      <c r="F66" s="31"/>
      <c r="G66" s="31"/>
      <c r="H66" s="30"/>
      <c r="I66" s="30"/>
      <c r="J66" s="31"/>
      <c r="K66" s="31"/>
      <c r="L66" s="30"/>
      <c r="M66" s="30"/>
      <c r="N66" s="31"/>
      <c r="O66" s="31"/>
      <c r="P66" s="30"/>
      <c r="Q66" s="30"/>
      <c r="R66" s="31"/>
      <c r="S66" s="31"/>
      <c r="T66" s="30"/>
      <c r="U66" s="30"/>
      <c r="V66" s="31"/>
      <c r="W66" s="31"/>
      <c r="X66" s="30"/>
      <c r="Y66" s="30"/>
      <c r="AB66" s="31"/>
      <c r="AC66" s="31"/>
      <c r="AE66" s="165">
        <f t="shared" si="5"/>
        <v>0</v>
      </c>
      <c r="AF66" s="165">
        <f t="shared" si="6"/>
        <v>0</v>
      </c>
    </row>
    <row r="67" spans="1:32" ht="12.75">
      <c r="A67" s="150"/>
      <c r="B67" s="102"/>
      <c r="C67" s="195" t="s">
        <v>196</v>
      </c>
      <c r="D67" s="89"/>
      <c r="E67" s="72"/>
      <c r="F67" s="31"/>
      <c r="G67" s="31"/>
      <c r="H67" s="30"/>
      <c r="I67" s="30"/>
      <c r="J67" s="31"/>
      <c r="K67" s="31"/>
      <c r="L67" s="30"/>
      <c r="M67" s="30"/>
      <c r="N67" s="31"/>
      <c r="O67" s="31"/>
      <c r="P67" s="30"/>
      <c r="Q67" s="30"/>
      <c r="R67" s="31"/>
      <c r="S67" s="31"/>
      <c r="T67" s="30"/>
      <c r="U67" s="30"/>
      <c r="V67" s="31"/>
      <c r="W67" s="31"/>
      <c r="X67" s="30"/>
      <c r="Y67" s="30"/>
      <c r="AB67" s="31"/>
      <c r="AC67" s="31"/>
      <c r="AE67" s="165">
        <f t="shared" si="5"/>
        <v>0</v>
      </c>
      <c r="AF67" s="165">
        <f t="shared" si="6"/>
        <v>0</v>
      </c>
    </row>
    <row r="68" spans="1:32" ht="12.75">
      <c r="A68" s="150"/>
      <c r="B68" s="102"/>
      <c r="C68" s="195" t="s">
        <v>134</v>
      </c>
      <c r="D68" s="89"/>
      <c r="E68" s="72"/>
      <c r="F68" s="31"/>
      <c r="G68" s="31"/>
      <c r="H68" s="30"/>
      <c r="I68" s="30"/>
      <c r="J68" s="31"/>
      <c r="K68" s="31"/>
      <c r="L68" s="30"/>
      <c r="M68" s="30"/>
      <c r="N68" s="31"/>
      <c r="O68" s="31"/>
      <c r="P68" s="30"/>
      <c r="Q68" s="30"/>
      <c r="R68" s="31"/>
      <c r="S68" s="31"/>
      <c r="T68" s="30"/>
      <c r="U68" s="30"/>
      <c r="V68" s="31"/>
      <c r="W68" s="31"/>
      <c r="X68" s="30"/>
      <c r="Y68" s="30"/>
      <c r="AB68" s="31"/>
      <c r="AC68" s="31"/>
      <c r="AE68" s="165">
        <f t="shared" si="5"/>
        <v>0</v>
      </c>
      <c r="AF68" s="165">
        <f t="shared" si="6"/>
        <v>0</v>
      </c>
    </row>
    <row r="69" spans="1:32" ht="12.75">
      <c r="A69" s="150"/>
      <c r="B69" s="102"/>
      <c r="C69" s="195" t="s">
        <v>83</v>
      </c>
      <c r="D69" s="89"/>
      <c r="E69" s="72"/>
      <c r="F69" s="31"/>
      <c r="G69" s="31"/>
      <c r="H69" s="30"/>
      <c r="I69" s="30"/>
      <c r="J69" s="31"/>
      <c r="K69" s="31"/>
      <c r="L69" s="30"/>
      <c r="M69" s="30"/>
      <c r="N69" s="31"/>
      <c r="O69" s="31"/>
      <c r="P69" s="30"/>
      <c r="Q69" s="30"/>
      <c r="R69" s="31"/>
      <c r="S69" s="31"/>
      <c r="T69" s="30"/>
      <c r="U69" s="30"/>
      <c r="V69" s="31"/>
      <c r="W69" s="31"/>
      <c r="X69" s="30"/>
      <c r="Y69" s="30"/>
      <c r="AB69" s="31"/>
      <c r="AC69" s="31"/>
      <c r="AE69" s="165">
        <f t="shared" si="5"/>
        <v>0</v>
      </c>
      <c r="AF69" s="165">
        <f t="shared" si="6"/>
        <v>0</v>
      </c>
    </row>
    <row r="70" spans="1:32" ht="12.75">
      <c r="A70" s="150"/>
      <c r="B70" s="102"/>
      <c r="C70" s="216" t="s">
        <v>135</v>
      </c>
      <c r="D70" s="89"/>
      <c r="E70" s="72"/>
      <c r="F70" s="31"/>
      <c r="G70" s="31"/>
      <c r="H70" s="30"/>
      <c r="I70" s="30"/>
      <c r="J70" s="31"/>
      <c r="K70" s="31"/>
      <c r="L70" s="30"/>
      <c r="M70" s="30"/>
      <c r="N70" s="31"/>
      <c r="O70" s="31"/>
      <c r="P70" s="30"/>
      <c r="Q70" s="30"/>
      <c r="R70" s="31"/>
      <c r="S70" s="31"/>
      <c r="T70" s="30"/>
      <c r="U70" s="30"/>
      <c r="V70" s="31"/>
      <c r="W70" s="31"/>
      <c r="X70" s="30"/>
      <c r="Y70" s="30"/>
      <c r="AB70" s="31"/>
      <c r="AC70" s="31"/>
      <c r="AE70" s="165">
        <f t="shared" si="5"/>
        <v>0</v>
      </c>
      <c r="AF70" s="165">
        <f t="shared" si="6"/>
        <v>0</v>
      </c>
    </row>
    <row r="71" spans="1:32" ht="12.75">
      <c r="A71" s="150"/>
      <c r="B71" s="102"/>
      <c r="C71" s="195" t="s">
        <v>80</v>
      </c>
      <c r="D71" s="89"/>
      <c r="E71" s="72"/>
      <c r="F71" s="31"/>
      <c r="G71" s="31"/>
      <c r="H71" s="30"/>
      <c r="I71" s="30"/>
      <c r="J71" s="31"/>
      <c r="K71" s="31"/>
      <c r="L71" s="30"/>
      <c r="M71" s="30"/>
      <c r="N71" s="31"/>
      <c r="O71" s="31"/>
      <c r="P71" s="30"/>
      <c r="Q71" s="30"/>
      <c r="R71" s="31"/>
      <c r="S71" s="31"/>
      <c r="T71" s="30"/>
      <c r="U71" s="30"/>
      <c r="V71" s="31"/>
      <c r="W71" s="31"/>
      <c r="X71" s="30"/>
      <c r="Y71" s="30"/>
      <c r="AB71" s="31"/>
      <c r="AC71" s="31"/>
      <c r="AE71" s="165">
        <f t="shared" si="5"/>
        <v>0</v>
      </c>
      <c r="AF71" s="165">
        <f t="shared" si="6"/>
        <v>0</v>
      </c>
    </row>
    <row r="72" spans="1:32" ht="12.75">
      <c r="A72" s="29">
        <v>32</v>
      </c>
      <c r="B72" s="35" t="s">
        <v>74</v>
      </c>
      <c r="C72" s="192" t="s">
        <v>198</v>
      </c>
      <c r="D72" s="36" t="s">
        <v>11</v>
      </c>
      <c r="E72" s="72"/>
      <c r="F72" s="31">
        <v>250</v>
      </c>
      <c r="G72" s="31">
        <v>2250</v>
      </c>
      <c r="H72" s="30">
        <f>+$E72*F72</f>
        <v>0</v>
      </c>
      <c r="I72" s="30">
        <f>+$E72*G72</f>
        <v>0</v>
      </c>
      <c r="J72" s="31">
        <v>250</v>
      </c>
      <c r="K72" s="31">
        <v>2250</v>
      </c>
      <c r="L72" s="30">
        <f>+$E72*J72</f>
        <v>0</v>
      </c>
      <c r="M72" s="30">
        <f>+$E72*K72</f>
        <v>0</v>
      </c>
      <c r="N72" s="31">
        <v>250</v>
      </c>
      <c r="O72" s="31">
        <v>2250</v>
      </c>
      <c r="P72" s="30">
        <f>+$E72*N72</f>
        <v>0</v>
      </c>
      <c r="Q72" s="30">
        <f>+$E72*O72</f>
        <v>0</v>
      </c>
      <c r="R72" s="31">
        <v>250</v>
      </c>
      <c r="S72" s="31">
        <v>2250</v>
      </c>
      <c r="T72" s="30">
        <f>+$E72*R72</f>
        <v>0</v>
      </c>
      <c r="U72" s="30">
        <f>+$E72*S72</f>
        <v>0</v>
      </c>
      <c r="V72" s="31">
        <f>+F72+J72+N72+R72</f>
        <v>1000</v>
      </c>
      <c r="W72" s="31">
        <f>+G72+K72+O72+S72</f>
        <v>9000</v>
      </c>
      <c r="X72" s="30">
        <f>+H72+L72+P72+T72</f>
        <v>0</v>
      </c>
      <c r="Y72" s="30">
        <f>+I72+M72+Q72+U72</f>
        <v>0</v>
      </c>
      <c r="AA72" s="141"/>
      <c r="AB72" s="31">
        <v>50</v>
      </c>
      <c r="AC72" s="31">
        <v>5000</v>
      </c>
      <c r="AE72" s="165">
        <f t="shared" si="5"/>
        <v>250</v>
      </c>
      <c r="AF72" s="165">
        <f t="shared" si="6"/>
        <v>2250</v>
      </c>
    </row>
    <row r="73" spans="1:32" ht="12.75">
      <c r="A73" s="150"/>
      <c r="B73" s="102"/>
      <c r="C73" s="194" t="s">
        <v>174</v>
      </c>
      <c r="D73" s="89"/>
      <c r="E73" s="72"/>
      <c r="F73" s="31"/>
      <c r="G73" s="31"/>
      <c r="H73" s="30"/>
      <c r="I73" s="30"/>
      <c r="J73" s="31"/>
      <c r="K73" s="31"/>
      <c r="L73" s="30"/>
      <c r="M73" s="30"/>
      <c r="N73" s="31"/>
      <c r="O73" s="31"/>
      <c r="P73" s="30"/>
      <c r="Q73" s="30"/>
      <c r="R73" s="31"/>
      <c r="S73" s="31"/>
      <c r="T73" s="30"/>
      <c r="U73" s="30"/>
      <c r="V73" s="31"/>
      <c r="W73" s="31"/>
      <c r="X73" s="30"/>
      <c r="Y73" s="30"/>
      <c r="AB73" s="31"/>
      <c r="AC73" s="31"/>
      <c r="AE73" s="165">
        <f t="shared" si="5"/>
        <v>0</v>
      </c>
      <c r="AF73" s="165">
        <f t="shared" si="6"/>
        <v>0</v>
      </c>
    </row>
    <row r="74" spans="1:32" ht="12.75">
      <c r="A74" s="150"/>
      <c r="B74" s="102"/>
      <c r="C74" s="195" t="s">
        <v>132</v>
      </c>
      <c r="D74" s="89"/>
      <c r="E74" s="72"/>
      <c r="F74" s="31"/>
      <c r="G74" s="31"/>
      <c r="H74" s="30"/>
      <c r="I74" s="30"/>
      <c r="J74" s="31"/>
      <c r="K74" s="31"/>
      <c r="L74" s="30"/>
      <c r="M74" s="30"/>
      <c r="N74" s="31"/>
      <c r="O74" s="31"/>
      <c r="P74" s="30"/>
      <c r="Q74" s="30"/>
      <c r="R74" s="31"/>
      <c r="S74" s="31"/>
      <c r="T74" s="30"/>
      <c r="U74" s="30"/>
      <c r="V74" s="31"/>
      <c r="W74" s="31"/>
      <c r="X74" s="30"/>
      <c r="Y74" s="30"/>
      <c r="AB74" s="31"/>
      <c r="AC74" s="31"/>
      <c r="AE74" s="165">
        <f t="shared" si="5"/>
        <v>0</v>
      </c>
      <c r="AF74" s="165">
        <f t="shared" si="6"/>
        <v>0</v>
      </c>
    </row>
    <row r="75" spans="1:32" ht="12.75">
      <c r="A75" s="150"/>
      <c r="B75" s="102"/>
      <c r="C75" s="195" t="s">
        <v>196</v>
      </c>
      <c r="D75" s="89"/>
      <c r="E75" s="72"/>
      <c r="F75" s="31"/>
      <c r="G75" s="31"/>
      <c r="H75" s="30"/>
      <c r="I75" s="30"/>
      <c r="J75" s="31"/>
      <c r="K75" s="31"/>
      <c r="L75" s="30"/>
      <c r="M75" s="30"/>
      <c r="N75" s="31"/>
      <c r="O75" s="31"/>
      <c r="P75" s="30"/>
      <c r="Q75" s="30"/>
      <c r="R75" s="31"/>
      <c r="S75" s="31"/>
      <c r="T75" s="30"/>
      <c r="U75" s="30"/>
      <c r="V75" s="31"/>
      <c r="W75" s="31"/>
      <c r="X75" s="30"/>
      <c r="Y75" s="30"/>
      <c r="AB75" s="31"/>
      <c r="AC75" s="31"/>
      <c r="AE75" s="165">
        <f t="shared" si="5"/>
        <v>0</v>
      </c>
      <c r="AF75" s="165">
        <f t="shared" si="6"/>
        <v>0</v>
      </c>
    </row>
    <row r="76" spans="1:32" ht="12.75">
      <c r="A76" s="150"/>
      <c r="B76" s="102"/>
      <c r="C76" s="195" t="s">
        <v>134</v>
      </c>
      <c r="D76" s="89"/>
      <c r="E76" s="72"/>
      <c r="F76" s="31"/>
      <c r="G76" s="31"/>
      <c r="H76" s="30"/>
      <c r="I76" s="30"/>
      <c r="J76" s="31"/>
      <c r="K76" s="31"/>
      <c r="L76" s="30"/>
      <c r="M76" s="30"/>
      <c r="N76" s="31"/>
      <c r="O76" s="31"/>
      <c r="P76" s="30"/>
      <c r="Q76" s="30"/>
      <c r="R76" s="31"/>
      <c r="S76" s="31"/>
      <c r="T76" s="30"/>
      <c r="U76" s="30"/>
      <c r="V76" s="31"/>
      <c r="W76" s="31"/>
      <c r="X76" s="30"/>
      <c r="Y76" s="30"/>
      <c r="AB76" s="31"/>
      <c r="AC76" s="31"/>
      <c r="AE76" s="165">
        <f t="shared" si="5"/>
        <v>0</v>
      </c>
      <c r="AF76" s="165">
        <f t="shared" si="6"/>
        <v>0</v>
      </c>
    </row>
    <row r="77" spans="1:32" ht="12.75">
      <c r="A77" s="150"/>
      <c r="B77" s="102"/>
      <c r="C77" s="195" t="s">
        <v>83</v>
      </c>
      <c r="D77" s="89"/>
      <c r="E77" s="72"/>
      <c r="F77" s="31"/>
      <c r="G77" s="31"/>
      <c r="H77" s="30"/>
      <c r="I77" s="30"/>
      <c r="J77" s="31"/>
      <c r="K77" s="31"/>
      <c r="L77" s="30"/>
      <c r="M77" s="30"/>
      <c r="N77" s="31"/>
      <c r="O77" s="31"/>
      <c r="P77" s="30"/>
      <c r="Q77" s="30"/>
      <c r="R77" s="31"/>
      <c r="S77" s="31"/>
      <c r="T77" s="30"/>
      <c r="U77" s="30"/>
      <c r="V77" s="31"/>
      <c r="W77" s="31"/>
      <c r="X77" s="30"/>
      <c r="Y77" s="30"/>
      <c r="AB77" s="31"/>
      <c r="AC77" s="31"/>
      <c r="AE77" s="165">
        <f t="shared" si="5"/>
        <v>0</v>
      </c>
      <c r="AF77" s="165">
        <f t="shared" si="6"/>
        <v>0</v>
      </c>
    </row>
    <row r="78" spans="1:32" ht="12.75">
      <c r="A78" s="150"/>
      <c r="B78" s="102"/>
      <c r="C78" s="216" t="s">
        <v>135</v>
      </c>
      <c r="D78" s="89"/>
      <c r="E78" s="72"/>
      <c r="F78" s="31"/>
      <c r="G78" s="31"/>
      <c r="H78" s="30"/>
      <c r="I78" s="30"/>
      <c r="J78" s="31"/>
      <c r="K78" s="31"/>
      <c r="L78" s="30"/>
      <c r="M78" s="30"/>
      <c r="N78" s="31"/>
      <c r="O78" s="31"/>
      <c r="P78" s="30"/>
      <c r="Q78" s="30"/>
      <c r="R78" s="31"/>
      <c r="S78" s="31"/>
      <c r="T78" s="30"/>
      <c r="U78" s="30"/>
      <c r="V78" s="31"/>
      <c r="W78" s="31"/>
      <c r="X78" s="30"/>
      <c r="Y78" s="30"/>
      <c r="AB78" s="31"/>
      <c r="AC78" s="31"/>
      <c r="AE78" s="165">
        <f t="shared" si="5"/>
        <v>0</v>
      </c>
      <c r="AF78" s="165">
        <f t="shared" si="6"/>
        <v>0</v>
      </c>
    </row>
    <row r="79" spans="1:32" ht="12.75">
      <c r="A79" s="150"/>
      <c r="B79" s="102"/>
      <c r="C79" s="195" t="s">
        <v>199</v>
      </c>
      <c r="D79" s="89"/>
      <c r="E79" s="72"/>
      <c r="F79" s="31"/>
      <c r="G79" s="31"/>
      <c r="H79" s="30"/>
      <c r="I79" s="30"/>
      <c r="J79" s="31"/>
      <c r="K79" s="31"/>
      <c r="L79" s="30"/>
      <c r="M79" s="30"/>
      <c r="N79" s="31"/>
      <c r="O79" s="31"/>
      <c r="P79" s="30"/>
      <c r="Q79" s="30"/>
      <c r="R79" s="31"/>
      <c r="S79" s="31"/>
      <c r="T79" s="30"/>
      <c r="U79" s="30"/>
      <c r="V79" s="31"/>
      <c r="W79" s="31"/>
      <c r="X79" s="30"/>
      <c r="Y79" s="30"/>
      <c r="AB79" s="31"/>
      <c r="AC79" s="31"/>
      <c r="AE79" s="165">
        <f t="shared" si="5"/>
        <v>0</v>
      </c>
      <c r="AF79" s="165">
        <f t="shared" si="6"/>
        <v>0</v>
      </c>
    </row>
    <row r="80" spans="1:32" ht="12.75">
      <c r="A80" s="150"/>
      <c r="B80" s="102"/>
      <c r="C80" s="195" t="s">
        <v>80</v>
      </c>
      <c r="D80" s="89"/>
      <c r="E80" s="72"/>
      <c r="F80" s="31"/>
      <c r="G80" s="31"/>
      <c r="H80" s="30"/>
      <c r="I80" s="30"/>
      <c r="J80" s="31"/>
      <c r="K80" s="31"/>
      <c r="L80" s="30"/>
      <c r="M80" s="30"/>
      <c r="N80" s="31"/>
      <c r="O80" s="31"/>
      <c r="P80" s="30"/>
      <c r="Q80" s="30"/>
      <c r="R80" s="31"/>
      <c r="S80" s="31"/>
      <c r="T80" s="30"/>
      <c r="U80" s="30"/>
      <c r="V80" s="31"/>
      <c r="W80" s="31"/>
      <c r="X80" s="30"/>
      <c r="Y80" s="30"/>
      <c r="AB80" s="31"/>
      <c r="AC80" s="31"/>
      <c r="AE80" s="165">
        <f aca="true" t="shared" si="18" ref="AE80:AE102">+AB80*5</f>
        <v>0</v>
      </c>
      <c r="AF80" s="165">
        <f aca="true" t="shared" si="19" ref="AF80:AF102">+AC80*0.45</f>
        <v>0</v>
      </c>
    </row>
    <row r="81" spans="1:32" ht="12.75">
      <c r="A81" s="29">
        <v>33</v>
      </c>
      <c r="B81" s="35" t="s">
        <v>75</v>
      </c>
      <c r="C81" s="192" t="s">
        <v>198</v>
      </c>
      <c r="D81" s="36" t="s">
        <v>11</v>
      </c>
      <c r="E81" s="72"/>
      <c r="F81" s="31">
        <v>750</v>
      </c>
      <c r="G81" s="31">
        <v>1350</v>
      </c>
      <c r="H81" s="30">
        <f>+$E81*F81</f>
        <v>0</v>
      </c>
      <c r="I81" s="30">
        <f>+$E81*G81</f>
        <v>0</v>
      </c>
      <c r="J81" s="31">
        <v>750</v>
      </c>
      <c r="K81" s="31">
        <v>1350</v>
      </c>
      <c r="L81" s="30">
        <f>+$E81*J81</f>
        <v>0</v>
      </c>
      <c r="M81" s="30">
        <f>+$E81*K81</f>
        <v>0</v>
      </c>
      <c r="N81" s="31">
        <v>750</v>
      </c>
      <c r="O81" s="31">
        <v>1350</v>
      </c>
      <c r="P81" s="30">
        <f>+$E81*N81</f>
        <v>0</v>
      </c>
      <c r="Q81" s="30">
        <f>+$E81*O81</f>
        <v>0</v>
      </c>
      <c r="R81" s="31">
        <v>750</v>
      </c>
      <c r="S81" s="31">
        <v>1350</v>
      </c>
      <c r="T81" s="30">
        <f>+$E81*R81</f>
        <v>0</v>
      </c>
      <c r="U81" s="30">
        <f>+$E81*S81</f>
        <v>0</v>
      </c>
      <c r="V81" s="31">
        <f>+F81+J81+N81+R81</f>
        <v>3000</v>
      </c>
      <c r="W81" s="31">
        <f>+G81+K81+O81+S81</f>
        <v>5400</v>
      </c>
      <c r="X81" s="30">
        <f>+H81+L81+P81+T81</f>
        <v>0</v>
      </c>
      <c r="Y81" s="30">
        <f>+I81+M81+Q81+U81</f>
        <v>0</v>
      </c>
      <c r="AA81" s="141"/>
      <c r="AB81" s="31">
        <v>150</v>
      </c>
      <c r="AC81" s="31">
        <v>3000</v>
      </c>
      <c r="AE81" s="165">
        <f t="shared" si="18"/>
        <v>750</v>
      </c>
      <c r="AF81" s="165">
        <f t="shared" si="19"/>
        <v>1350</v>
      </c>
    </row>
    <row r="82" spans="1:32" ht="12.75">
      <c r="A82" s="150"/>
      <c r="B82" s="102"/>
      <c r="C82" s="194" t="s">
        <v>175</v>
      </c>
      <c r="D82" s="89"/>
      <c r="E82" s="72"/>
      <c r="F82" s="31"/>
      <c r="G82" s="31"/>
      <c r="H82" s="30"/>
      <c r="I82" s="30"/>
      <c r="J82" s="31"/>
      <c r="K82" s="31"/>
      <c r="L82" s="30"/>
      <c r="M82" s="30"/>
      <c r="N82" s="31"/>
      <c r="O82" s="31"/>
      <c r="P82" s="30"/>
      <c r="Q82" s="30"/>
      <c r="R82" s="31"/>
      <c r="S82" s="31"/>
      <c r="T82" s="30"/>
      <c r="U82" s="30"/>
      <c r="V82" s="31"/>
      <c r="W82" s="31"/>
      <c r="X82" s="30"/>
      <c r="Y82" s="30"/>
      <c r="AB82" s="31"/>
      <c r="AC82" s="31"/>
      <c r="AE82" s="165">
        <f t="shared" si="18"/>
        <v>0</v>
      </c>
      <c r="AF82" s="165">
        <f t="shared" si="19"/>
        <v>0</v>
      </c>
    </row>
    <row r="83" spans="1:32" ht="12.75">
      <c r="A83" s="150"/>
      <c r="B83" s="102"/>
      <c r="C83" s="195" t="s">
        <v>132</v>
      </c>
      <c r="D83" s="89"/>
      <c r="E83" s="72"/>
      <c r="F83" s="31"/>
      <c r="G83" s="31"/>
      <c r="H83" s="30"/>
      <c r="I83" s="30"/>
      <c r="J83" s="31"/>
      <c r="K83" s="31"/>
      <c r="L83" s="30"/>
      <c r="M83" s="30"/>
      <c r="N83" s="31"/>
      <c r="O83" s="31"/>
      <c r="P83" s="30"/>
      <c r="Q83" s="30"/>
      <c r="R83" s="31"/>
      <c r="S83" s="31"/>
      <c r="T83" s="30"/>
      <c r="U83" s="30"/>
      <c r="V83" s="31"/>
      <c r="W83" s="31"/>
      <c r="X83" s="30"/>
      <c r="Y83" s="30"/>
      <c r="AB83" s="31"/>
      <c r="AC83" s="31"/>
      <c r="AE83" s="165">
        <f t="shared" si="18"/>
        <v>0</v>
      </c>
      <c r="AF83" s="165">
        <f t="shared" si="19"/>
        <v>0</v>
      </c>
    </row>
    <row r="84" spans="1:32" ht="12.75">
      <c r="A84" s="150"/>
      <c r="B84" s="102"/>
      <c r="C84" s="195" t="s">
        <v>196</v>
      </c>
      <c r="D84" s="89"/>
      <c r="E84" s="72"/>
      <c r="F84" s="31"/>
      <c r="G84" s="31"/>
      <c r="H84" s="30"/>
      <c r="I84" s="30"/>
      <c r="J84" s="31"/>
      <c r="K84" s="31"/>
      <c r="L84" s="30"/>
      <c r="M84" s="30"/>
      <c r="N84" s="31"/>
      <c r="O84" s="31"/>
      <c r="P84" s="30"/>
      <c r="Q84" s="30"/>
      <c r="R84" s="31"/>
      <c r="S84" s="31"/>
      <c r="T84" s="30"/>
      <c r="U84" s="30"/>
      <c r="V84" s="31"/>
      <c r="W84" s="31"/>
      <c r="X84" s="30"/>
      <c r="Y84" s="30"/>
      <c r="AB84" s="31"/>
      <c r="AC84" s="31"/>
      <c r="AE84" s="165">
        <f t="shared" si="18"/>
        <v>0</v>
      </c>
      <c r="AF84" s="165">
        <f t="shared" si="19"/>
        <v>0</v>
      </c>
    </row>
    <row r="85" spans="1:32" ht="12.75">
      <c r="A85" s="150"/>
      <c r="B85" s="102"/>
      <c r="C85" s="195" t="s">
        <v>134</v>
      </c>
      <c r="D85" s="89"/>
      <c r="E85" s="72"/>
      <c r="F85" s="31"/>
      <c r="G85" s="31"/>
      <c r="H85" s="30"/>
      <c r="I85" s="30"/>
      <c r="J85" s="31"/>
      <c r="K85" s="31"/>
      <c r="L85" s="30"/>
      <c r="M85" s="30"/>
      <c r="N85" s="31"/>
      <c r="O85" s="31"/>
      <c r="P85" s="30"/>
      <c r="Q85" s="30"/>
      <c r="R85" s="31"/>
      <c r="S85" s="31"/>
      <c r="T85" s="30"/>
      <c r="U85" s="30"/>
      <c r="V85" s="31"/>
      <c r="W85" s="31"/>
      <c r="X85" s="30"/>
      <c r="Y85" s="30"/>
      <c r="AB85" s="31"/>
      <c r="AC85" s="31"/>
      <c r="AE85" s="165">
        <f t="shared" si="18"/>
        <v>0</v>
      </c>
      <c r="AF85" s="165">
        <f t="shared" si="19"/>
        <v>0</v>
      </c>
    </row>
    <row r="86" spans="1:32" ht="12.75">
      <c r="A86" s="150"/>
      <c r="B86" s="102"/>
      <c r="C86" s="195" t="s">
        <v>83</v>
      </c>
      <c r="D86" s="89"/>
      <c r="E86" s="72"/>
      <c r="F86" s="31"/>
      <c r="G86" s="31"/>
      <c r="H86" s="30"/>
      <c r="I86" s="30"/>
      <c r="J86" s="31"/>
      <c r="K86" s="31"/>
      <c r="L86" s="30"/>
      <c r="M86" s="30"/>
      <c r="N86" s="31"/>
      <c r="O86" s="31"/>
      <c r="P86" s="30"/>
      <c r="Q86" s="30"/>
      <c r="R86" s="31"/>
      <c r="S86" s="31"/>
      <c r="T86" s="30"/>
      <c r="U86" s="30"/>
      <c r="V86" s="31"/>
      <c r="W86" s="31"/>
      <c r="X86" s="30"/>
      <c r="Y86" s="30"/>
      <c r="AB86" s="31"/>
      <c r="AC86" s="31"/>
      <c r="AE86" s="165">
        <f t="shared" si="18"/>
        <v>0</v>
      </c>
      <c r="AF86" s="165">
        <f t="shared" si="19"/>
        <v>0</v>
      </c>
    </row>
    <row r="87" spans="1:32" ht="12.75">
      <c r="A87" s="150"/>
      <c r="B87" s="102"/>
      <c r="C87" s="216" t="s">
        <v>135</v>
      </c>
      <c r="D87" s="89"/>
      <c r="E87" s="72"/>
      <c r="F87" s="31"/>
      <c r="G87" s="31"/>
      <c r="H87" s="30"/>
      <c r="I87" s="30"/>
      <c r="J87" s="31"/>
      <c r="K87" s="31"/>
      <c r="L87" s="30"/>
      <c r="M87" s="30"/>
      <c r="N87" s="31"/>
      <c r="O87" s="31"/>
      <c r="P87" s="30"/>
      <c r="Q87" s="30"/>
      <c r="R87" s="31"/>
      <c r="S87" s="31"/>
      <c r="T87" s="30"/>
      <c r="U87" s="30"/>
      <c r="V87" s="31"/>
      <c r="W87" s="31"/>
      <c r="X87" s="30"/>
      <c r="Y87" s="30"/>
      <c r="AB87" s="31"/>
      <c r="AC87" s="31"/>
      <c r="AE87" s="165">
        <f t="shared" si="18"/>
        <v>0</v>
      </c>
      <c r="AF87" s="165">
        <f t="shared" si="19"/>
        <v>0</v>
      </c>
    </row>
    <row r="88" spans="1:32" ht="12.75">
      <c r="A88" s="150"/>
      <c r="B88" s="102"/>
      <c r="C88" s="195" t="s">
        <v>199</v>
      </c>
      <c r="D88" s="89"/>
      <c r="E88" s="72"/>
      <c r="F88" s="31"/>
      <c r="G88" s="31"/>
      <c r="H88" s="30"/>
      <c r="I88" s="30"/>
      <c r="J88" s="31"/>
      <c r="K88" s="31"/>
      <c r="L88" s="30"/>
      <c r="M88" s="30"/>
      <c r="N88" s="31"/>
      <c r="O88" s="31"/>
      <c r="P88" s="30"/>
      <c r="Q88" s="30"/>
      <c r="R88" s="31"/>
      <c r="S88" s="31"/>
      <c r="T88" s="30"/>
      <c r="U88" s="30"/>
      <c r="V88" s="31"/>
      <c r="W88" s="31"/>
      <c r="X88" s="30"/>
      <c r="Y88" s="30"/>
      <c r="AB88" s="31"/>
      <c r="AC88" s="31"/>
      <c r="AE88" s="165">
        <f t="shared" si="18"/>
        <v>0</v>
      </c>
      <c r="AF88" s="165">
        <f t="shared" si="19"/>
        <v>0</v>
      </c>
    </row>
    <row r="89" spans="1:32" ht="12.75">
      <c r="A89" s="150"/>
      <c r="B89" s="102"/>
      <c r="C89" s="195" t="s">
        <v>80</v>
      </c>
      <c r="D89" s="89"/>
      <c r="E89" s="72"/>
      <c r="F89" s="31"/>
      <c r="G89" s="31"/>
      <c r="H89" s="30"/>
      <c r="I89" s="30"/>
      <c r="J89" s="31"/>
      <c r="K89" s="31"/>
      <c r="L89" s="30"/>
      <c r="M89" s="30"/>
      <c r="N89" s="31"/>
      <c r="O89" s="31"/>
      <c r="P89" s="30"/>
      <c r="Q89" s="30"/>
      <c r="R89" s="31"/>
      <c r="S89" s="31"/>
      <c r="T89" s="30"/>
      <c r="U89" s="30"/>
      <c r="V89" s="31"/>
      <c r="W89" s="31"/>
      <c r="X89" s="30"/>
      <c r="Y89" s="30"/>
      <c r="AB89" s="31"/>
      <c r="AC89" s="31"/>
      <c r="AE89" s="165">
        <f t="shared" si="18"/>
        <v>0</v>
      </c>
      <c r="AF89" s="165">
        <f t="shared" si="19"/>
        <v>0</v>
      </c>
    </row>
    <row r="90" spans="1:32" ht="12.75">
      <c r="A90" s="29">
        <v>34</v>
      </c>
      <c r="B90" s="35" t="s">
        <v>76</v>
      </c>
      <c r="C90" s="192" t="s">
        <v>198</v>
      </c>
      <c r="D90" s="36" t="s">
        <v>11</v>
      </c>
      <c r="E90" s="72"/>
      <c r="F90" s="31">
        <v>750</v>
      </c>
      <c r="G90" s="31">
        <v>2250</v>
      </c>
      <c r="H90" s="30">
        <f>+$E90*F90</f>
        <v>0</v>
      </c>
      <c r="I90" s="30">
        <f>+$E90*G90</f>
        <v>0</v>
      </c>
      <c r="J90" s="31">
        <v>750</v>
      </c>
      <c r="K90" s="31">
        <v>2250</v>
      </c>
      <c r="L90" s="30">
        <f>+$E90*J90</f>
        <v>0</v>
      </c>
      <c r="M90" s="30">
        <f>+$E90*K90</f>
        <v>0</v>
      </c>
      <c r="N90" s="31">
        <v>750</v>
      </c>
      <c r="O90" s="31">
        <v>2250</v>
      </c>
      <c r="P90" s="30">
        <f>+$E90*N90</f>
        <v>0</v>
      </c>
      <c r="Q90" s="30">
        <f>+$E90*O90</f>
        <v>0</v>
      </c>
      <c r="R90" s="31">
        <v>750</v>
      </c>
      <c r="S90" s="31">
        <v>2250</v>
      </c>
      <c r="T90" s="30">
        <f>+$E90*R90</f>
        <v>0</v>
      </c>
      <c r="U90" s="30">
        <f>+$E90*S90</f>
        <v>0</v>
      </c>
      <c r="V90" s="31">
        <f>+F90+J90+N90+R90</f>
        <v>3000</v>
      </c>
      <c r="W90" s="31">
        <f>+G90+K90+O90+S90</f>
        <v>9000</v>
      </c>
      <c r="X90" s="30">
        <f>+H90+L90+P90+T90</f>
        <v>0</v>
      </c>
      <c r="Y90" s="30">
        <f>+I90+M90+Q90+U90</f>
        <v>0</v>
      </c>
      <c r="AA90" s="141"/>
      <c r="AB90" s="31">
        <v>150</v>
      </c>
      <c r="AC90" s="31">
        <v>5000</v>
      </c>
      <c r="AE90" s="165">
        <f t="shared" si="18"/>
        <v>750</v>
      </c>
      <c r="AF90" s="165">
        <f t="shared" si="19"/>
        <v>2250</v>
      </c>
    </row>
    <row r="91" spans="1:32" ht="12.75">
      <c r="A91" s="150"/>
      <c r="B91" s="102"/>
      <c r="C91" s="194" t="s">
        <v>200</v>
      </c>
      <c r="D91" s="89"/>
      <c r="E91" s="72"/>
      <c r="F91" s="31"/>
      <c r="G91" s="31"/>
      <c r="H91" s="30"/>
      <c r="I91" s="30"/>
      <c r="J91" s="31"/>
      <c r="K91" s="31"/>
      <c r="L91" s="30"/>
      <c r="M91" s="30"/>
      <c r="N91" s="31"/>
      <c r="O91" s="31"/>
      <c r="P91" s="30"/>
      <c r="Q91" s="30"/>
      <c r="R91" s="31"/>
      <c r="S91" s="31"/>
      <c r="T91" s="30"/>
      <c r="U91" s="30"/>
      <c r="V91" s="31"/>
      <c r="W91" s="31"/>
      <c r="X91" s="30"/>
      <c r="Y91" s="30"/>
      <c r="AB91" s="31"/>
      <c r="AC91" s="31"/>
      <c r="AE91" s="165">
        <f t="shared" si="18"/>
        <v>0</v>
      </c>
      <c r="AF91" s="165">
        <f t="shared" si="19"/>
        <v>0</v>
      </c>
    </row>
    <row r="92" spans="1:32" ht="12.75">
      <c r="A92" s="150"/>
      <c r="B92" s="102"/>
      <c r="C92" s="195" t="s">
        <v>132</v>
      </c>
      <c r="D92" s="89"/>
      <c r="E92" s="72"/>
      <c r="F92" s="31"/>
      <c r="G92" s="31"/>
      <c r="H92" s="30"/>
      <c r="I92" s="30"/>
      <c r="J92" s="31"/>
      <c r="K92" s="31"/>
      <c r="L92" s="30"/>
      <c r="M92" s="30"/>
      <c r="N92" s="31"/>
      <c r="O92" s="31"/>
      <c r="P92" s="30"/>
      <c r="Q92" s="30"/>
      <c r="R92" s="31"/>
      <c r="S92" s="31"/>
      <c r="T92" s="30"/>
      <c r="U92" s="30"/>
      <c r="V92" s="31"/>
      <c r="W92" s="31"/>
      <c r="X92" s="30"/>
      <c r="Y92" s="30"/>
      <c r="AB92" s="31"/>
      <c r="AC92" s="31"/>
      <c r="AE92" s="165">
        <f t="shared" si="18"/>
        <v>0</v>
      </c>
      <c r="AF92" s="165">
        <f t="shared" si="19"/>
        <v>0</v>
      </c>
    </row>
    <row r="93" spans="1:32" ht="12.75">
      <c r="A93" s="150"/>
      <c r="B93" s="102"/>
      <c r="C93" s="195" t="s">
        <v>196</v>
      </c>
      <c r="D93" s="89"/>
      <c r="E93" s="72"/>
      <c r="F93" s="31"/>
      <c r="G93" s="31"/>
      <c r="H93" s="30"/>
      <c r="I93" s="30"/>
      <c r="J93" s="31"/>
      <c r="K93" s="31"/>
      <c r="L93" s="30"/>
      <c r="M93" s="30"/>
      <c r="N93" s="31"/>
      <c r="O93" s="31"/>
      <c r="P93" s="30"/>
      <c r="Q93" s="30"/>
      <c r="R93" s="31"/>
      <c r="S93" s="31"/>
      <c r="T93" s="30"/>
      <c r="U93" s="30"/>
      <c r="V93" s="31"/>
      <c r="W93" s="31"/>
      <c r="X93" s="30"/>
      <c r="Y93" s="30"/>
      <c r="AB93" s="31"/>
      <c r="AC93" s="31"/>
      <c r="AE93" s="165">
        <f t="shared" si="18"/>
        <v>0</v>
      </c>
      <c r="AF93" s="165">
        <f t="shared" si="19"/>
        <v>0</v>
      </c>
    </row>
    <row r="94" spans="1:32" ht="12.75">
      <c r="A94" s="150"/>
      <c r="B94" s="102"/>
      <c r="C94" s="195" t="s">
        <v>134</v>
      </c>
      <c r="D94" s="89"/>
      <c r="E94" s="72"/>
      <c r="F94" s="31"/>
      <c r="G94" s="31"/>
      <c r="H94" s="30"/>
      <c r="I94" s="30"/>
      <c r="J94" s="31"/>
      <c r="K94" s="31"/>
      <c r="L94" s="30"/>
      <c r="M94" s="30"/>
      <c r="N94" s="31"/>
      <c r="O94" s="31"/>
      <c r="P94" s="30"/>
      <c r="Q94" s="30"/>
      <c r="R94" s="31"/>
      <c r="S94" s="31"/>
      <c r="T94" s="30"/>
      <c r="U94" s="30"/>
      <c r="V94" s="31"/>
      <c r="W94" s="31"/>
      <c r="X94" s="30"/>
      <c r="Y94" s="30"/>
      <c r="AB94" s="31"/>
      <c r="AC94" s="31"/>
      <c r="AE94" s="165">
        <f t="shared" si="18"/>
        <v>0</v>
      </c>
      <c r="AF94" s="165">
        <f t="shared" si="19"/>
        <v>0</v>
      </c>
    </row>
    <row r="95" spans="1:32" ht="12.75">
      <c r="A95" s="150"/>
      <c r="B95" s="102"/>
      <c r="C95" s="195" t="s">
        <v>83</v>
      </c>
      <c r="D95" s="89"/>
      <c r="E95" s="72"/>
      <c r="F95" s="31"/>
      <c r="G95" s="31"/>
      <c r="H95" s="30"/>
      <c r="I95" s="30"/>
      <c r="J95" s="31"/>
      <c r="K95" s="31"/>
      <c r="L95" s="30"/>
      <c r="M95" s="30"/>
      <c r="N95" s="31"/>
      <c r="O95" s="31"/>
      <c r="P95" s="30"/>
      <c r="Q95" s="30"/>
      <c r="R95" s="31"/>
      <c r="S95" s="31"/>
      <c r="T95" s="30"/>
      <c r="U95" s="30"/>
      <c r="V95" s="31"/>
      <c r="W95" s="31"/>
      <c r="X95" s="30"/>
      <c r="Y95" s="30"/>
      <c r="AB95" s="31"/>
      <c r="AC95" s="31"/>
      <c r="AE95" s="165">
        <f t="shared" si="18"/>
        <v>0</v>
      </c>
      <c r="AF95" s="165">
        <f t="shared" si="19"/>
        <v>0</v>
      </c>
    </row>
    <row r="96" spans="1:32" ht="12.75">
      <c r="A96" s="150"/>
      <c r="B96" s="102"/>
      <c r="C96" s="216" t="s">
        <v>135</v>
      </c>
      <c r="D96" s="89"/>
      <c r="E96" s="72"/>
      <c r="F96" s="31"/>
      <c r="G96" s="31"/>
      <c r="H96" s="30"/>
      <c r="I96" s="30"/>
      <c r="J96" s="31"/>
      <c r="K96" s="31"/>
      <c r="L96" s="30"/>
      <c r="M96" s="30"/>
      <c r="N96" s="31"/>
      <c r="O96" s="31"/>
      <c r="P96" s="30"/>
      <c r="Q96" s="30"/>
      <c r="R96" s="31"/>
      <c r="S96" s="31"/>
      <c r="T96" s="30"/>
      <c r="U96" s="30"/>
      <c r="V96" s="31"/>
      <c r="W96" s="31"/>
      <c r="X96" s="30"/>
      <c r="Y96" s="30"/>
      <c r="AB96" s="31"/>
      <c r="AC96" s="31"/>
      <c r="AE96" s="165">
        <f t="shared" si="18"/>
        <v>0</v>
      </c>
      <c r="AF96" s="165">
        <f t="shared" si="19"/>
        <v>0</v>
      </c>
    </row>
    <row r="97" spans="1:32" ht="12.75">
      <c r="A97" s="150"/>
      <c r="B97" s="102"/>
      <c r="C97" s="195" t="s">
        <v>199</v>
      </c>
      <c r="D97" s="89"/>
      <c r="E97" s="72"/>
      <c r="F97" s="31"/>
      <c r="G97" s="31"/>
      <c r="H97" s="30"/>
      <c r="I97" s="30"/>
      <c r="J97" s="31"/>
      <c r="K97" s="31"/>
      <c r="L97" s="30"/>
      <c r="M97" s="30"/>
      <c r="N97" s="31"/>
      <c r="O97" s="31"/>
      <c r="P97" s="30"/>
      <c r="Q97" s="30"/>
      <c r="R97" s="31"/>
      <c r="S97" s="31"/>
      <c r="T97" s="30"/>
      <c r="U97" s="30"/>
      <c r="V97" s="31"/>
      <c r="W97" s="31"/>
      <c r="X97" s="30"/>
      <c r="Y97" s="30"/>
      <c r="AB97" s="31"/>
      <c r="AC97" s="31"/>
      <c r="AE97" s="165">
        <f t="shared" si="18"/>
        <v>0</v>
      </c>
      <c r="AF97" s="165">
        <f t="shared" si="19"/>
        <v>0</v>
      </c>
    </row>
    <row r="98" spans="1:32" ht="12.75">
      <c r="A98" s="150"/>
      <c r="B98" s="102"/>
      <c r="C98" s="195" t="s">
        <v>80</v>
      </c>
      <c r="D98" s="89"/>
      <c r="E98" s="72"/>
      <c r="F98" s="31"/>
      <c r="G98" s="31"/>
      <c r="H98" s="30"/>
      <c r="I98" s="30"/>
      <c r="J98" s="31"/>
      <c r="K98" s="31"/>
      <c r="L98" s="30"/>
      <c r="M98" s="30"/>
      <c r="N98" s="31"/>
      <c r="O98" s="31"/>
      <c r="P98" s="30"/>
      <c r="Q98" s="30"/>
      <c r="R98" s="31"/>
      <c r="S98" s="31"/>
      <c r="T98" s="30"/>
      <c r="U98" s="30"/>
      <c r="V98" s="31"/>
      <c r="W98" s="31"/>
      <c r="X98" s="30"/>
      <c r="Y98" s="30"/>
      <c r="AB98" s="31"/>
      <c r="AC98" s="31"/>
      <c r="AE98" s="165">
        <f t="shared" si="18"/>
        <v>0</v>
      </c>
      <c r="AF98" s="165">
        <f t="shared" si="19"/>
        <v>0</v>
      </c>
    </row>
    <row r="99" spans="1:32" ht="12.75">
      <c r="A99" s="29">
        <v>35</v>
      </c>
      <c r="B99" s="35" t="s">
        <v>149</v>
      </c>
      <c r="C99" s="35" t="s">
        <v>69</v>
      </c>
      <c r="D99" s="36" t="s">
        <v>11</v>
      </c>
      <c r="E99" s="72"/>
      <c r="F99" s="31"/>
      <c r="G99" s="31"/>
      <c r="H99" s="30">
        <f>+$E99*F99</f>
        <v>0</v>
      </c>
      <c r="I99" s="30">
        <f>+$E99*G99</f>
        <v>0</v>
      </c>
      <c r="J99" s="31"/>
      <c r="K99" s="31"/>
      <c r="L99" s="30">
        <f>+$E99*J99</f>
        <v>0</v>
      </c>
      <c r="M99" s="30">
        <f>+$E99*K99</f>
        <v>0</v>
      </c>
      <c r="N99" s="31"/>
      <c r="O99" s="31"/>
      <c r="P99" s="30">
        <f>+$E99*N99</f>
        <v>0</v>
      </c>
      <c r="Q99" s="30">
        <f>+$E99*O99</f>
        <v>0</v>
      </c>
      <c r="R99" s="31"/>
      <c r="S99" s="31"/>
      <c r="T99" s="30">
        <f>+$E99*R99</f>
        <v>0</v>
      </c>
      <c r="U99" s="30">
        <f>+$E99*S99</f>
        <v>0</v>
      </c>
      <c r="V99" s="31"/>
      <c r="W99" s="31"/>
      <c r="X99" s="30">
        <f aca="true" t="shared" si="20" ref="X99:Y105">+H99+L99+P99+T99</f>
        <v>0</v>
      </c>
      <c r="Y99" s="30">
        <f t="shared" si="20"/>
        <v>0</v>
      </c>
      <c r="AA99" s="141"/>
      <c r="AB99" s="31">
        <v>0</v>
      </c>
      <c r="AC99" s="31">
        <v>0</v>
      </c>
      <c r="AE99" s="165">
        <f t="shared" si="18"/>
        <v>0</v>
      </c>
      <c r="AF99" s="165">
        <f t="shared" si="19"/>
        <v>0</v>
      </c>
    </row>
    <row r="100" spans="1:32" ht="25.5">
      <c r="A100" s="29">
        <v>36</v>
      </c>
      <c r="B100" s="35" t="s">
        <v>150</v>
      </c>
      <c r="C100" s="35" t="s">
        <v>2</v>
      </c>
      <c r="D100" s="36" t="s">
        <v>11</v>
      </c>
      <c r="E100" s="72"/>
      <c r="F100" s="31">
        <v>5000</v>
      </c>
      <c r="G100" s="31">
        <v>18000</v>
      </c>
      <c r="H100" s="30">
        <f>+$E100*F100</f>
        <v>0</v>
      </c>
      <c r="I100" s="30">
        <f>+$E100*G100</f>
        <v>0</v>
      </c>
      <c r="J100" s="31">
        <v>5000</v>
      </c>
      <c r="K100" s="31">
        <v>18000</v>
      </c>
      <c r="L100" s="30">
        <f>+$E100*J100</f>
        <v>0</v>
      </c>
      <c r="M100" s="30">
        <f>+$E100*K100</f>
        <v>0</v>
      </c>
      <c r="N100" s="31">
        <v>5000</v>
      </c>
      <c r="O100" s="31">
        <v>18000</v>
      </c>
      <c r="P100" s="30">
        <f>+$E100*N100</f>
        <v>0</v>
      </c>
      <c r="Q100" s="30">
        <f>+$E100*O100</f>
        <v>0</v>
      </c>
      <c r="R100" s="31">
        <v>5000</v>
      </c>
      <c r="S100" s="31">
        <v>18000</v>
      </c>
      <c r="T100" s="30">
        <f>+$E100*R100</f>
        <v>0</v>
      </c>
      <c r="U100" s="30">
        <f>+$E100*S100</f>
        <v>0</v>
      </c>
      <c r="V100" s="31">
        <f>+F100+J100+N100+R100</f>
        <v>20000</v>
      </c>
      <c r="W100" s="31">
        <f>+G100+K100+O100+S100</f>
        <v>72000</v>
      </c>
      <c r="X100" s="30">
        <f t="shared" si="20"/>
        <v>0</v>
      </c>
      <c r="Y100" s="30">
        <f t="shared" si="20"/>
        <v>0</v>
      </c>
      <c r="AA100" s="141"/>
      <c r="AB100" s="31">
        <v>1000</v>
      </c>
      <c r="AC100" s="31">
        <v>40000</v>
      </c>
      <c r="AE100" s="165">
        <f t="shared" si="18"/>
        <v>5000</v>
      </c>
      <c r="AF100" s="165">
        <f t="shared" si="19"/>
        <v>18000</v>
      </c>
    </row>
    <row r="101" spans="1:32" ht="15">
      <c r="A101" s="152"/>
      <c r="B101" s="87" t="s">
        <v>21</v>
      </c>
      <c r="C101" s="7" t="s">
        <v>3</v>
      </c>
      <c r="D101" s="101"/>
      <c r="E101" s="72"/>
      <c r="F101" s="31"/>
      <c r="G101" s="31"/>
      <c r="H101" s="30">
        <f>+H102</f>
        <v>0</v>
      </c>
      <c r="I101" s="30">
        <f>+I102</f>
        <v>0</v>
      </c>
      <c r="J101" s="31"/>
      <c r="K101" s="31"/>
      <c r="L101" s="49">
        <f>+L102</f>
        <v>0</v>
      </c>
      <c r="M101" s="30">
        <f>+M102</f>
        <v>0</v>
      </c>
      <c r="N101" s="31"/>
      <c r="O101" s="31"/>
      <c r="P101" s="30">
        <f>+P102</f>
        <v>0</v>
      </c>
      <c r="Q101" s="30">
        <f>+Q102</f>
        <v>0</v>
      </c>
      <c r="R101" s="31"/>
      <c r="S101" s="31"/>
      <c r="T101" s="30">
        <f>+T102</f>
        <v>0</v>
      </c>
      <c r="U101" s="30">
        <f>+U102</f>
        <v>0</v>
      </c>
      <c r="V101" s="31"/>
      <c r="W101" s="31"/>
      <c r="X101" s="30">
        <f t="shared" si="20"/>
        <v>0</v>
      </c>
      <c r="Y101" s="30">
        <f t="shared" si="20"/>
        <v>0</v>
      </c>
      <c r="AB101" s="31"/>
      <c r="AC101" s="31"/>
      <c r="AE101" s="165">
        <f t="shared" si="18"/>
        <v>0</v>
      </c>
      <c r="AF101" s="165">
        <f t="shared" si="19"/>
        <v>0</v>
      </c>
    </row>
    <row r="102" spans="1:32" ht="26.25" thickBot="1">
      <c r="A102" s="29">
        <v>37</v>
      </c>
      <c r="B102" s="35" t="s">
        <v>54</v>
      </c>
      <c r="C102" s="35" t="s">
        <v>58</v>
      </c>
      <c r="D102" s="36" t="s">
        <v>17</v>
      </c>
      <c r="E102" s="72"/>
      <c r="F102" s="31">
        <v>50</v>
      </c>
      <c r="G102" s="31">
        <v>180</v>
      </c>
      <c r="H102" s="30">
        <f>+$E102*F102</f>
        <v>0</v>
      </c>
      <c r="I102" s="30">
        <f>+$E102*G102</f>
        <v>0</v>
      </c>
      <c r="J102" s="31">
        <v>50</v>
      </c>
      <c r="K102" s="31">
        <v>180</v>
      </c>
      <c r="L102" s="30">
        <f>+$E102*J102</f>
        <v>0</v>
      </c>
      <c r="M102" s="30">
        <f>+$E102*K102</f>
        <v>0</v>
      </c>
      <c r="N102" s="31">
        <v>50</v>
      </c>
      <c r="O102" s="31">
        <v>180</v>
      </c>
      <c r="P102" s="30">
        <f>+$E102*N102</f>
        <v>0</v>
      </c>
      <c r="Q102" s="30">
        <f>+$E102*O102</f>
        <v>0</v>
      </c>
      <c r="R102" s="31">
        <v>50</v>
      </c>
      <c r="S102" s="31">
        <v>180</v>
      </c>
      <c r="T102" s="30">
        <f>+$E102*R102</f>
        <v>0</v>
      </c>
      <c r="U102" s="30">
        <f>+$E102*S102</f>
        <v>0</v>
      </c>
      <c r="V102" s="31">
        <f>+F102+J102+N102+R102</f>
        <v>200</v>
      </c>
      <c r="W102" s="31">
        <f>+G102+K102+O102+S102</f>
        <v>720</v>
      </c>
      <c r="X102" s="30">
        <f t="shared" si="20"/>
        <v>0</v>
      </c>
      <c r="Y102" s="30">
        <f t="shared" si="20"/>
        <v>0</v>
      </c>
      <c r="AA102" s="141"/>
      <c r="AB102" s="31">
        <v>10</v>
      </c>
      <c r="AC102" s="31">
        <v>400</v>
      </c>
      <c r="AE102" s="165">
        <f t="shared" si="18"/>
        <v>50</v>
      </c>
      <c r="AF102" s="165">
        <f t="shared" si="19"/>
        <v>180</v>
      </c>
    </row>
    <row r="103" spans="1:28" ht="15.75">
      <c r="A103" s="153"/>
      <c r="B103" s="271" t="s">
        <v>77</v>
      </c>
      <c r="C103" s="272"/>
      <c r="D103" s="154"/>
      <c r="E103" s="156"/>
      <c r="F103" s="110"/>
      <c r="G103" s="110"/>
      <c r="H103" s="110">
        <f>+H14+H26+H35+H38+H44+H47+H101</f>
        <v>0</v>
      </c>
      <c r="I103" s="110">
        <f>+I14+I26+I35+I38+I44+I47+I101</f>
        <v>0</v>
      </c>
      <c r="J103" s="110"/>
      <c r="K103" s="110"/>
      <c r="L103" s="155">
        <f>+L14+L26+L35+L38+L44+L47+L101</f>
        <v>0</v>
      </c>
      <c r="M103" s="155">
        <f>+M14+M26+M35+M38+M44+M47+M101</f>
        <v>0</v>
      </c>
      <c r="N103" s="110"/>
      <c r="O103" s="110"/>
      <c r="P103" s="155">
        <f>+P14+P26+P35+P38+P44+P47+P101</f>
        <v>0</v>
      </c>
      <c r="Q103" s="155">
        <f>+Q14+Q26+Q35+Q38+Q44+Q47+Q101</f>
        <v>0</v>
      </c>
      <c r="R103" s="110"/>
      <c r="S103" s="110"/>
      <c r="T103" s="155">
        <f>+T14+T26+T35+T38+T44+T47+T101</f>
        <v>0</v>
      </c>
      <c r="U103" s="155">
        <f>+U14+U26+U35+U38+U44+U47+U101</f>
        <v>0</v>
      </c>
      <c r="V103" s="155"/>
      <c r="W103" s="155"/>
      <c r="X103" s="155">
        <f t="shared" si="20"/>
        <v>0</v>
      </c>
      <c r="Y103" s="155">
        <f t="shared" si="20"/>
        <v>0</v>
      </c>
      <c r="AB103" s="140"/>
    </row>
    <row r="104" spans="1:28" ht="15.75">
      <c r="A104" s="157"/>
      <c r="B104" s="273" t="s">
        <v>107</v>
      </c>
      <c r="C104" s="273"/>
      <c r="D104" s="158"/>
      <c r="E104" s="158"/>
      <c r="F104" s="190"/>
      <c r="G104" s="190"/>
      <c r="H104" s="110">
        <f>+H103*0.19</f>
        <v>0</v>
      </c>
      <c r="I104" s="110">
        <f>+I103*0.19</f>
        <v>0</v>
      </c>
      <c r="J104" s="181"/>
      <c r="K104" s="181"/>
      <c r="L104" s="155">
        <f>+L103*0.19</f>
        <v>0</v>
      </c>
      <c r="M104" s="155">
        <f>+M103*0.19</f>
        <v>0</v>
      </c>
      <c r="N104" s="110"/>
      <c r="O104" s="110"/>
      <c r="P104" s="155">
        <f>+P103*0.19</f>
        <v>0</v>
      </c>
      <c r="Q104" s="155">
        <f>+Q103*0.19</f>
        <v>0</v>
      </c>
      <c r="R104" s="110"/>
      <c r="S104" s="110"/>
      <c r="T104" s="155">
        <f>+T103*0.19</f>
        <v>0</v>
      </c>
      <c r="U104" s="155">
        <f>+U103*0.19</f>
        <v>0</v>
      </c>
      <c r="V104" s="155"/>
      <c r="W104" s="155"/>
      <c r="X104" s="155">
        <f t="shared" si="20"/>
        <v>0</v>
      </c>
      <c r="Y104" s="155">
        <f t="shared" si="20"/>
        <v>0</v>
      </c>
      <c r="AB104" s="140"/>
    </row>
    <row r="105" spans="1:28" ht="15.75">
      <c r="A105" s="157"/>
      <c r="B105" s="273" t="s">
        <v>108</v>
      </c>
      <c r="C105" s="273"/>
      <c r="D105" s="158"/>
      <c r="E105" s="158"/>
      <c r="F105" s="190"/>
      <c r="G105" s="190"/>
      <c r="H105" s="110">
        <f>+H103+H104</f>
        <v>0</v>
      </c>
      <c r="I105" s="110">
        <f>+I103+I104</f>
        <v>0</v>
      </c>
      <c r="J105" s="190"/>
      <c r="K105" s="190"/>
      <c r="L105" s="155">
        <f>+L103+L104</f>
        <v>0</v>
      </c>
      <c r="M105" s="155">
        <f>+M103+M104</f>
        <v>0</v>
      </c>
      <c r="N105" s="110"/>
      <c r="O105" s="110"/>
      <c r="P105" s="155">
        <f>+P103+P104</f>
        <v>0</v>
      </c>
      <c r="Q105" s="155">
        <f>+Q103+Q104</f>
        <v>0</v>
      </c>
      <c r="R105" s="110"/>
      <c r="S105" s="110"/>
      <c r="T105" s="155">
        <f>+T103+T104</f>
        <v>0</v>
      </c>
      <c r="U105" s="155">
        <f>+U103+U104</f>
        <v>0</v>
      </c>
      <c r="V105" s="155"/>
      <c r="W105" s="155"/>
      <c r="X105" s="155">
        <f t="shared" si="20"/>
        <v>0</v>
      </c>
      <c r="Y105" s="155">
        <f t="shared" si="20"/>
        <v>0</v>
      </c>
      <c r="AB105" s="140"/>
    </row>
    <row r="106" ht="12.75">
      <c r="AB106" s="140"/>
    </row>
    <row r="107" spans="1:25" ht="12.75">
      <c r="A107" s="162"/>
      <c r="B107" s="27"/>
      <c r="C107" s="128"/>
      <c r="D107" s="128"/>
      <c r="E107" s="128"/>
      <c r="F107" s="228"/>
      <c r="G107" s="228"/>
      <c r="H107" s="164"/>
      <c r="I107" s="164"/>
      <c r="J107" s="228"/>
      <c r="K107" s="228"/>
      <c r="L107" s="164"/>
      <c r="M107" s="164"/>
      <c r="N107" s="228"/>
      <c r="O107" s="228"/>
      <c r="P107" s="164"/>
      <c r="Q107" s="164"/>
      <c r="R107" s="163"/>
      <c r="S107" s="163"/>
      <c r="T107" s="164"/>
      <c r="U107" s="164"/>
      <c r="V107" s="164"/>
      <c r="W107" s="164"/>
      <c r="X107" s="164"/>
      <c r="Y107" s="164"/>
    </row>
    <row r="108" spans="1:25" ht="12.75">
      <c r="A108" s="162"/>
      <c r="B108" s="27"/>
      <c r="C108" s="128"/>
      <c r="D108" s="128"/>
      <c r="E108" s="128"/>
      <c r="F108" s="228"/>
      <c r="G108" s="228"/>
      <c r="H108" s="164"/>
      <c r="I108" s="164"/>
      <c r="J108" s="228"/>
      <c r="K108" s="228"/>
      <c r="L108" s="164"/>
      <c r="M108" s="164"/>
      <c r="N108" s="228"/>
      <c r="O108" s="228"/>
      <c r="P108" s="164"/>
      <c r="Q108" s="164"/>
      <c r="R108" s="163"/>
      <c r="S108" s="163"/>
      <c r="T108" s="164"/>
      <c r="U108" s="164"/>
      <c r="V108" s="164"/>
      <c r="W108" s="164"/>
      <c r="X108" s="164"/>
      <c r="Y108" s="164"/>
    </row>
    <row r="110" spans="23:25" ht="12.75">
      <c r="W110" s="245"/>
      <c r="X110" s="245"/>
      <c r="Y110" s="245"/>
    </row>
    <row r="111" spans="3:31" ht="12.75">
      <c r="C111" s="162"/>
      <c r="D111" s="268"/>
      <c r="E111" s="268"/>
      <c r="F111" s="268"/>
      <c r="G111" s="268"/>
      <c r="H111" s="129"/>
      <c r="J111" s="162"/>
      <c r="K111" s="228"/>
      <c r="L111" s="227"/>
      <c r="M111" s="229"/>
      <c r="N111" s="227"/>
      <c r="O111" s="191"/>
      <c r="P111" s="228"/>
      <c r="Q111" s="130"/>
      <c r="W111" s="245"/>
      <c r="X111" s="247"/>
      <c r="Y111" s="247"/>
      <c r="AD111" s="155">
        <v>1995200</v>
      </c>
      <c r="AE111" s="155">
        <v>71770352</v>
      </c>
    </row>
    <row r="112" spans="3:31" ht="12.75">
      <c r="C112" s="162"/>
      <c r="D112" s="268"/>
      <c r="E112" s="268"/>
      <c r="F112" s="268"/>
      <c r="G112" s="268"/>
      <c r="H112" s="129"/>
      <c r="J112" s="162"/>
      <c r="K112" s="228"/>
      <c r="L112" s="227"/>
      <c r="M112" s="229"/>
      <c r="N112" s="227"/>
      <c r="O112" s="191"/>
      <c r="P112" s="228"/>
      <c r="Q112" s="130"/>
      <c r="W112" s="245"/>
      <c r="X112" s="247"/>
      <c r="Y112" s="247"/>
      <c r="AD112" s="155">
        <v>379088</v>
      </c>
      <c r="AE112" s="155">
        <v>13636366.88</v>
      </c>
    </row>
    <row r="113" spans="23:31" ht="12.75">
      <c r="W113" s="245"/>
      <c r="X113" s="247"/>
      <c r="Y113" s="247"/>
      <c r="AD113" s="155">
        <v>2374288</v>
      </c>
      <c r="AE113" s="155">
        <v>85406718.88</v>
      </c>
    </row>
    <row r="114" spans="23:25" ht="12.75">
      <c r="W114" s="245"/>
      <c r="X114" s="245"/>
      <c r="Y114" s="245"/>
    </row>
    <row r="115" spans="23:25" ht="12.75">
      <c r="W115" s="245"/>
      <c r="X115" s="245"/>
      <c r="Y115" s="245"/>
    </row>
    <row r="116" spans="23:31" ht="12.75">
      <c r="W116" s="245"/>
      <c r="X116" s="246"/>
      <c r="Y116" s="246"/>
      <c r="AD116" s="241">
        <f>+AD103/AD111</f>
        <v>0</v>
      </c>
      <c r="AE116" s="241">
        <f>+AE103/AE111</f>
        <v>0</v>
      </c>
    </row>
    <row r="117" spans="23:25" ht="12.75">
      <c r="W117" s="245"/>
      <c r="X117" s="245"/>
      <c r="Y117" s="245"/>
    </row>
    <row r="118" spans="23:25" ht="12.75">
      <c r="W118" s="245"/>
      <c r="X118" s="245"/>
      <c r="Y118" s="245"/>
    </row>
  </sheetData>
  <sheetProtection/>
  <mergeCells count="26">
    <mergeCell ref="A6:Y6"/>
    <mergeCell ref="B104:C104"/>
    <mergeCell ref="A8:A10"/>
    <mergeCell ref="J9:K9"/>
    <mergeCell ref="L9:M9"/>
    <mergeCell ref="H9:I9"/>
    <mergeCell ref="J8:M8"/>
    <mergeCell ref="D111:G111"/>
    <mergeCell ref="D112:G112"/>
    <mergeCell ref="V8:Y8"/>
    <mergeCell ref="V9:W9"/>
    <mergeCell ref="X9:Y9"/>
    <mergeCell ref="R8:U8"/>
    <mergeCell ref="R9:S9"/>
    <mergeCell ref="T9:U9"/>
    <mergeCell ref="F8:I8"/>
    <mergeCell ref="F9:G9"/>
    <mergeCell ref="B105:C105"/>
    <mergeCell ref="N8:Q8"/>
    <mergeCell ref="N9:O9"/>
    <mergeCell ref="P9:Q9"/>
    <mergeCell ref="E8:E10"/>
    <mergeCell ref="B103:C103"/>
    <mergeCell ref="B8:B10"/>
    <mergeCell ref="C8:C10"/>
    <mergeCell ref="D8:D10"/>
  </mergeCells>
  <printOptions horizontalCentered="1"/>
  <pageMargins left="0" right="0" top="0" bottom="0" header="0.31496062992125984" footer="0.31496062992125984"/>
  <pageSetup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E113"/>
  <sheetViews>
    <sheetView zoomScalePageLayoutView="0" workbookViewId="0" topLeftCell="A100">
      <selection activeCell="O112" sqref="O112"/>
    </sheetView>
  </sheetViews>
  <sheetFormatPr defaultColWidth="9.140625" defaultRowHeight="12.75"/>
  <cols>
    <col min="1" max="1" width="9.140625" style="115" customWidth="1"/>
    <col min="2" max="2" width="11.00390625" style="115" customWidth="1"/>
    <col min="3" max="3" width="67.7109375" style="115" customWidth="1"/>
    <col min="4" max="4" width="9.140625" style="115" customWidth="1"/>
    <col min="5" max="5" width="9.140625" style="63" customWidth="1"/>
    <col min="6" max="6" width="9.140625" style="115" customWidth="1"/>
    <col min="7" max="7" width="11.7109375" style="115" customWidth="1"/>
    <col min="8" max="8" width="11.28125" style="115" bestFit="1" customWidth="1"/>
    <col min="9" max="9" width="12.28125" style="115" bestFit="1" customWidth="1"/>
    <col min="10" max="10" width="9.140625" style="115" customWidth="1"/>
    <col min="11" max="11" width="10.140625" style="115" customWidth="1"/>
    <col min="12" max="12" width="11.28125" style="115" bestFit="1" customWidth="1"/>
    <col min="13" max="13" width="12.28125" style="115" bestFit="1" customWidth="1"/>
    <col min="14" max="14" width="9.140625" style="115" customWidth="1"/>
    <col min="15" max="15" width="10.28125" style="115" customWidth="1"/>
    <col min="16" max="16" width="11.28125" style="115" bestFit="1" customWidth="1"/>
    <col min="17" max="17" width="12.00390625" style="115" customWidth="1"/>
    <col min="18" max="18" width="9.140625" style="115" customWidth="1"/>
    <col min="19" max="19" width="11.00390625" style="115" customWidth="1"/>
    <col min="20" max="20" width="11.28125" style="115" bestFit="1" customWidth="1"/>
    <col min="21" max="21" width="12.28125" style="115" bestFit="1" customWidth="1"/>
    <col min="22" max="22" width="10.00390625" style="115" customWidth="1"/>
    <col min="23" max="23" width="11.140625" style="115" customWidth="1"/>
    <col min="24" max="24" width="12.421875" style="115" bestFit="1" customWidth="1"/>
    <col min="25" max="25" width="12.7109375" style="115" bestFit="1" customWidth="1"/>
    <col min="26" max="26" width="9.140625" style="115" customWidth="1"/>
    <col min="27" max="28" width="0" style="1" hidden="1" customWidth="1"/>
    <col min="29" max="29" width="0" style="115" hidden="1" customWidth="1"/>
    <col min="30" max="30" width="10.140625" style="115" hidden="1" customWidth="1"/>
    <col min="31" max="31" width="12.7109375" style="115" hidden="1" customWidth="1"/>
    <col min="32" max="16384" width="9.140625" style="115" customWidth="1"/>
  </cols>
  <sheetData>
    <row r="1" spans="1:28" ht="15.75">
      <c r="A1" s="22" t="s">
        <v>111</v>
      </c>
      <c r="B1" s="23"/>
      <c r="C1" s="24"/>
      <c r="D1" s="24"/>
      <c r="E1" s="61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AA1" s="24"/>
      <c r="AB1" s="24"/>
    </row>
    <row r="2" spans="1:28" ht="15.75">
      <c r="A2" s="22" t="s">
        <v>255</v>
      </c>
      <c r="B2" s="23"/>
      <c r="C2" s="24"/>
      <c r="D2" s="24"/>
      <c r="E2" s="61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AA2" s="24"/>
      <c r="AB2" s="24"/>
    </row>
    <row r="3" spans="1:28" ht="15.75">
      <c r="A3" s="22"/>
      <c r="B3" s="23"/>
      <c r="C3" s="24"/>
      <c r="D3" s="24"/>
      <c r="E3" s="2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1" t="s">
        <v>78</v>
      </c>
      <c r="Y3" s="25"/>
      <c r="AA3" s="24"/>
      <c r="AB3" s="24"/>
    </row>
    <row r="4" spans="1:5" ht="15">
      <c r="A4" s="12"/>
      <c r="D4" s="11"/>
      <c r="E4" s="21"/>
    </row>
    <row r="6" spans="1:25" ht="18">
      <c r="A6" s="259" t="s">
        <v>242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</row>
    <row r="8" spans="1:28" ht="12.75">
      <c r="A8" s="260" t="s">
        <v>0</v>
      </c>
      <c r="B8" s="260" t="s">
        <v>4</v>
      </c>
      <c r="C8" s="260" t="s">
        <v>22</v>
      </c>
      <c r="D8" s="262" t="s">
        <v>5</v>
      </c>
      <c r="E8" s="260" t="s">
        <v>94</v>
      </c>
      <c r="F8" s="260" t="s">
        <v>243</v>
      </c>
      <c r="G8" s="260"/>
      <c r="H8" s="260"/>
      <c r="I8" s="260"/>
      <c r="J8" s="260" t="s">
        <v>244</v>
      </c>
      <c r="K8" s="260"/>
      <c r="L8" s="260"/>
      <c r="M8" s="260"/>
      <c r="N8" s="260" t="s">
        <v>245</v>
      </c>
      <c r="O8" s="260"/>
      <c r="P8" s="260"/>
      <c r="Q8" s="260"/>
      <c r="R8" s="260" t="s">
        <v>248</v>
      </c>
      <c r="S8" s="260"/>
      <c r="T8" s="260"/>
      <c r="U8" s="260"/>
      <c r="V8" s="260" t="s">
        <v>249</v>
      </c>
      <c r="W8" s="260"/>
      <c r="X8" s="260"/>
      <c r="Y8" s="260"/>
      <c r="AA8" s="17"/>
      <c r="AB8" s="17"/>
    </row>
    <row r="9" spans="1:28" ht="12.75">
      <c r="A9" s="260"/>
      <c r="B9" s="260"/>
      <c r="C9" s="260"/>
      <c r="D9" s="263"/>
      <c r="E9" s="260"/>
      <c r="F9" s="265" t="s">
        <v>91</v>
      </c>
      <c r="G9" s="265"/>
      <c r="H9" s="260" t="s">
        <v>109</v>
      </c>
      <c r="I9" s="260"/>
      <c r="J9" s="265" t="s">
        <v>91</v>
      </c>
      <c r="K9" s="265"/>
      <c r="L9" s="260" t="s">
        <v>109</v>
      </c>
      <c r="M9" s="260"/>
      <c r="N9" s="265" t="s">
        <v>91</v>
      </c>
      <c r="O9" s="265"/>
      <c r="P9" s="260" t="s">
        <v>109</v>
      </c>
      <c r="Q9" s="260"/>
      <c r="R9" s="265" t="s">
        <v>91</v>
      </c>
      <c r="S9" s="265"/>
      <c r="T9" s="260" t="s">
        <v>110</v>
      </c>
      <c r="U9" s="260"/>
      <c r="V9" s="265" t="s">
        <v>91</v>
      </c>
      <c r="W9" s="265"/>
      <c r="X9" s="260" t="s">
        <v>110</v>
      </c>
      <c r="Y9" s="260"/>
      <c r="AA9" s="17"/>
      <c r="AB9" s="17"/>
    </row>
    <row r="10" spans="1:28" ht="12.75">
      <c r="A10" s="260"/>
      <c r="B10" s="260"/>
      <c r="C10" s="260"/>
      <c r="D10" s="264"/>
      <c r="E10" s="260"/>
      <c r="F10" s="14" t="s">
        <v>92</v>
      </c>
      <c r="G10" s="14" t="s">
        <v>93</v>
      </c>
      <c r="H10" s="14" t="s">
        <v>92</v>
      </c>
      <c r="I10" s="14" t="s">
        <v>93</v>
      </c>
      <c r="J10" s="14" t="s">
        <v>92</v>
      </c>
      <c r="K10" s="14" t="s">
        <v>93</v>
      </c>
      <c r="L10" s="14" t="s">
        <v>92</v>
      </c>
      <c r="M10" s="14" t="s">
        <v>93</v>
      </c>
      <c r="N10" s="14" t="s">
        <v>92</v>
      </c>
      <c r="O10" s="14" t="s">
        <v>93</v>
      </c>
      <c r="P10" s="14" t="s">
        <v>92</v>
      </c>
      <c r="Q10" s="14" t="s">
        <v>93</v>
      </c>
      <c r="R10" s="14" t="s">
        <v>92</v>
      </c>
      <c r="S10" s="14" t="s">
        <v>93</v>
      </c>
      <c r="T10" s="14" t="s">
        <v>92</v>
      </c>
      <c r="U10" s="14" t="s">
        <v>93</v>
      </c>
      <c r="V10" s="14" t="s">
        <v>92</v>
      </c>
      <c r="W10" s="14" t="s">
        <v>93</v>
      </c>
      <c r="X10" s="14" t="s">
        <v>92</v>
      </c>
      <c r="Y10" s="14" t="s">
        <v>93</v>
      </c>
      <c r="AA10" s="17"/>
      <c r="AB10" s="17"/>
    </row>
    <row r="11" spans="1:28" ht="22.5">
      <c r="A11" s="18">
        <v>0</v>
      </c>
      <c r="B11" s="19">
        <v>1</v>
      </c>
      <c r="C11" s="19">
        <v>2</v>
      </c>
      <c r="D11" s="19">
        <v>3</v>
      </c>
      <c r="E11" s="62">
        <v>4</v>
      </c>
      <c r="F11" s="14">
        <v>5</v>
      </c>
      <c r="G11" s="14">
        <v>6</v>
      </c>
      <c r="H11" s="14" t="s">
        <v>95</v>
      </c>
      <c r="I11" s="14" t="s">
        <v>96</v>
      </c>
      <c r="J11" s="14">
        <v>9</v>
      </c>
      <c r="K11" s="14">
        <v>10</v>
      </c>
      <c r="L11" s="14" t="s">
        <v>97</v>
      </c>
      <c r="M11" s="14" t="s">
        <v>98</v>
      </c>
      <c r="N11" s="14">
        <v>13</v>
      </c>
      <c r="O11" s="14">
        <v>14</v>
      </c>
      <c r="P11" s="14" t="s">
        <v>99</v>
      </c>
      <c r="Q11" s="14" t="s">
        <v>100</v>
      </c>
      <c r="R11" s="14">
        <v>17</v>
      </c>
      <c r="S11" s="14">
        <v>18</v>
      </c>
      <c r="T11" s="14" t="s">
        <v>101</v>
      </c>
      <c r="U11" s="14" t="s">
        <v>102</v>
      </c>
      <c r="V11" s="14" t="s">
        <v>103</v>
      </c>
      <c r="W11" s="14" t="s">
        <v>104</v>
      </c>
      <c r="X11" s="14" t="s">
        <v>105</v>
      </c>
      <c r="Y11" s="14" t="s">
        <v>106</v>
      </c>
      <c r="AA11" s="20"/>
      <c r="AB11" s="20"/>
    </row>
    <row r="12" spans="1:25" ht="12.75">
      <c r="A12" s="9"/>
      <c r="B12" s="7">
        <v>101</v>
      </c>
      <c r="C12" s="4" t="s">
        <v>6</v>
      </c>
      <c r="D12" s="4"/>
      <c r="E12" s="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2.75">
      <c r="A13" s="9"/>
      <c r="B13" s="8" t="s">
        <v>7</v>
      </c>
      <c r="C13" s="6" t="s">
        <v>8</v>
      </c>
      <c r="D13" s="6"/>
      <c r="E13" s="6"/>
      <c r="F13" s="16"/>
      <c r="G13" s="16"/>
      <c r="H13" s="43"/>
      <c r="I13" s="43"/>
      <c r="J13" s="16"/>
      <c r="K13" s="16"/>
      <c r="L13" s="43"/>
      <c r="M13" s="43"/>
      <c r="N13" s="16"/>
      <c r="O13" s="16"/>
      <c r="P13" s="43"/>
      <c r="Q13" s="43"/>
      <c r="R13" s="16"/>
      <c r="S13" s="16"/>
      <c r="T13" s="43"/>
      <c r="U13" s="43"/>
      <c r="V13" s="16"/>
      <c r="W13" s="16"/>
      <c r="X13" s="43"/>
      <c r="Y13" s="43"/>
    </row>
    <row r="14" spans="1:28" ht="12.75">
      <c r="A14" s="9"/>
      <c r="B14" s="7" t="s">
        <v>9</v>
      </c>
      <c r="C14" s="4" t="s">
        <v>10</v>
      </c>
      <c r="D14" s="4"/>
      <c r="E14" s="4"/>
      <c r="F14" s="15"/>
      <c r="G14" s="15"/>
      <c r="H14" s="110">
        <f>SUM(H15:H25)</f>
        <v>0</v>
      </c>
      <c r="I14" s="110">
        <f>SUM(I15:I25)</f>
        <v>0</v>
      </c>
      <c r="J14" s="15"/>
      <c r="K14" s="15"/>
      <c r="L14" s="109">
        <f>SUM(L15:L25)</f>
        <v>0</v>
      </c>
      <c r="M14" s="109">
        <f>SUM(M15:M25)</f>
        <v>0</v>
      </c>
      <c r="N14" s="15"/>
      <c r="O14" s="15"/>
      <c r="P14" s="109">
        <f>SUM(P15:P25)</f>
        <v>0</v>
      </c>
      <c r="Q14" s="109">
        <f>SUM(Q15:Q25)</f>
        <v>0</v>
      </c>
      <c r="R14" s="15"/>
      <c r="S14" s="15"/>
      <c r="T14" s="109">
        <f>SUM(T15:T25)</f>
        <v>0</v>
      </c>
      <c r="U14" s="109">
        <f>SUM(U15:U25)</f>
        <v>0</v>
      </c>
      <c r="V14" s="15"/>
      <c r="W14" s="15"/>
      <c r="X14" s="109">
        <f aca="true" t="shared" si="0" ref="X14:Y48">+H14+L14+P14+T14</f>
        <v>0</v>
      </c>
      <c r="Y14" s="109">
        <f t="shared" si="0"/>
        <v>0</v>
      </c>
      <c r="AA14" s="77"/>
      <c r="AB14" s="77"/>
    </row>
    <row r="15" spans="1:31" ht="25.5">
      <c r="A15" s="29">
        <v>1</v>
      </c>
      <c r="B15" s="83" t="s">
        <v>26</v>
      </c>
      <c r="C15" s="83" t="s">
        <v>217</v>
      </c>
      <c r="D15" s="84" t="s">
        <v>11</v>
      </c>
      <c r="E15" s="72"/>
      <c r="F15" s="39">
        <v>1000</v>
      </c>
      <c r="G15" s="39">
        <v>9000</v>
      </c>
      <c r="H15" s="30">
        <f aca="true" t="shared" si="1" ref="H15:I25">+$E15*F15</f>
        <v>0</v>
      </c>
      <c r="I15" s="30">
        <f t="shared" si="1"/>
        <v>0</v>
      </c>
      <c r="J15" s="39">
        <v>1000</v>
      </c>
      <c r="K15" s="39">
        <v>9000</v>
      </c>
      <c r="L15" s="49">
        <f aca="true" t="shared" si="2" ref="L15:M25">+$E15*J15</f>
        <v>0</v>
      </c>
      <c r="M15" s="30">
        <f t="shared" si="2"/>
        <v>0</v>
      </c>
      <c r="N15" s="39">
        <v>1000</v>
      </c>
      <c r="O15" s="39">
        <v>9000</v>
      </c>
      <c r="P15" s="49">
        <f aca="true" t="shared" si="3" ref="P15:Q25">+$E15*N15</f>
        <v>0</v>
      </c>
      <c r="Q15" s="30">
        <f t="shared" si="3"/>
        <v>0</v>
      </c>
      <c r="R15" s="39">
        <v>1000</v>
      </c>
      <c r="S15" s="39">
        <v>9000</v>
      </c>
      <c r="T15" s="49">
        <f aca="true" t="shared" si="4" ref="T15:U25">+$E15*R15</f>
        <v>0</v>
      </c>
      <c r="U15" s="30">
        <f t="shared" si="4"/>
        <v>0</v>
      </c>
      <c r="V15" s="39">
        <f aca="true" t="shared" si="5" ref="V15:V25">+F15+J15+N15+R15</f>
        <v>4000</v>
      </c>
      <c r="W15" s="39">
        <f aca="true" t="shared" si="6" ref="W15:W25">+G15+K15+O15+S15</f>
        <v>36000</v>
      </c>
      <c r="X15" s="49">
        <f t="shared" si="0"/>
        <v>0</v>
      </c>
      <c r="Y15" s="30">
        <f t="shared" si="0"/>
        <v>0</v>
      </c>
      <c r="AA15" s="39">
        <v>200</v>
      </c>
      <c r="AB15" s="39">
        <v>20000</v>
      </c>
      <c r="AD15" s="115">
        <f>+AA15*5</f>
        <v>1000</v>
      </c>
      <c r="AE15" s="115">
        <f>+AB15*0.45</f>
        <v>9000</v>
      </c>
    </row>
    <row r="16" spans="1:31" ht="25.5">
      <c r="A16" s="29">
        <v>2</v>
      </c>
      <c r="B16" s="83" t="s">
        <v>27</v>
      </c>
      <c r="C16" s="83" t="s">
        <v>216</v>
      </c>
      <c r="D16" s="84" t="s">
        <v>11</v>
      </c>
      <c r="E16" s="72"/>
      <c r="F16" s="39">
        <v>1000</v>
      </c>
      <c r="G16" s="39">
        <v>9000</v>
      </c>
      <c r="H16" s="30">
        <f t="shared" si="1"/>
        <v>0</v>
      </c>
      <c r="I16" s="30">
        <f t="shared" si="1"/>
        <v>0</v>
      </c>
      <c r="J16" s="39">
        <v>1000</v>
      </c>
      <c r="K16" s="39">
        <v>9000</v>
      </c>
      <c r="L16" s="49">
        <f t="shared" si="2"/>
        <v>0</v>
      </c>
      <c r="M16" s="30">
        <f t="shared" si="2"/>
        <v>0</v>
      </c>
      <c r="N16" s="39">
        <v>1000</v>
      </c>
      <c r="O16" s="39">
        <v>9000</v>
      </c>
      <c r="P16" s="49">
        <f t="shared" si="3"/>
        <v>0</v>
      </c>
      <c r="Q16" s="30">
        <f t="shared" si="3"/>
        <v>0</v>
      </c>
      <c r="R16" s="39">
        <v>1000</v>
      </c>
      <c r="S16" s="39">
        <v>9000</v>
      </c>
      <c r="T16" s="49">
        <f t="shared" si="4"/>
        <v>0</v>
      </c>
      <c r="U16" s="30">
        <f t="shared" si="4"/>
        <v>0</v>
      </c>
      <c r="V16" s="39">
        <f t="shared" si="5"/>
        <v>4000</v>
      </c>
      <c r="W16" s="39">
        <f t="shared" si="6"/>
        <v>36000</v>
      </c>
      <c r="X16" s="49">
        <f t="shared" si="0"/>
        <v>0</v>
      </c>
      <c r="Y16" s="30">
        <f t="shared" si="0"/>
        <v>0</v>
      </c>
      <c r="AA16" s="39">
        <v>200</v>
      </c>
      <c r="AB16" s="39">
        <v>20000</v>
      </c>
      <c r="AD16" s="115">
        <f aca="true" t="shared" si="7" ref="AD16:AD79">+AA16*5</f>
        <v>1000</v>
      </c>
      <c r="AE16" s="115">
        <f aca="true" t="shared" si="8" ref="AE16:AE79">+AB16*0.45</f>
        <v>9000</v>
      </c>
    </row>
    <row r="17" spans="1:31" ht="25.5">
      <c r="A17" s="29">
        <v>3</v>
      </c>
      <c r="B17" s="83" t="s">
        <v>28</v>
      </c>
      <c r="C17" s="83" t="s">
        <v>215</v>
      </c>
      <c r="D17" s="84" t="s">
        <v>11</v>
      </c>
      <c r="E17" s="72"/>
      <c r="F17" s="39">
        <v>2000</v>
      </c>
      <c r="G17" s="39">
        <v>18000</v>
      </c>
      <c r="H17" s="30">
        <f t="shared" si="1"/>
        <v>0</v>
      </c>
      <c r="I17" s="30">
        <f t="shared" si="1"/>
        <v>0</v>
      </c>
      <c r="J17" s="39">
        <v>2000</v>
      </c>
      <c r="K17" s="39">
        <v>18000</v>
      </c>
      <c r="L17" s="49">
        <f t="shared" si="2"/>
        <v>0</v>
      </c>
      <c r="M17" s="30">
        <f t="shared" si="2"/>
        <v>0</v>
      </c>
      <c r="N17" s="39">
        <v>2000</v>
      </c>
      <c r="O17" s="39">
        <v>18000</v>
      </c>
      <c r="P17" s="49">
        <f t="shared" si="3"/>
        <v>0</v>
      </c>
      <c r="Q17" s="30">
        <f t="shared" si="3"/>
        <v>0</v>
      </c>
      <c r="R17" s="39">
        <v>2000</v>
      </c>
      <c r="S17" s="39">
        <v>18000</v>
      </c>
      <c r="T17" s="49">
        <f t="shared" si="4"/>
        <v>0</v>
      </c>
      <c r="U17" s="30">
        <f t="shared" si="4"/>
        <v>0</v>
      </c>
      <c r="V17" s="39">
        <f t="shared" si="5"/>
        <v>8000</v>
      </c>
      <c r="W17" s="39">
        <f t="shared" si="6"/>
        <v>72000</v>
      </c>
      <c r="X17" s="49">
        <f t="shared" si="0"/>
        <v>0</v>
      </c>
      <c r="Y17" s="30">
        <f t="shared" si="0"/>
        <v>0</v>
      </c>
      <c r="AA17" s="39">
        <v>400</v>
      </c>
      <c r="AB17" s="39">
        <v>40000</v>
      </c>
      <c r="AD17" s="115">
        <f t="shared" si="7"/>
        <v>2000</v>
      </c>
      <c r="AE17" s="115">
        <f t="shared" si="8"/>
        <v>18000</v>
      </c>
    </row>
    <row r="18" spans="1:31" ht="38.25">
      <c r="A18" s="29">
        <v>4</v>
      </c>
      <c r="B18" s="83" t="s">
        <v>121</v>
      </c>
      <c r="C18" s="83" t="s">
        <v>230</v>
      </c>
      <c r="D18" s="84" t="s">
        <v>11</v>
      </c>
      <c r="E18" s="72"/>
      <c r="F18" s="39">
        <v>0</v>
      </c>
      <c r="G18" s="39">
        <v>0</v>
      </c>
      <c r="H18" s="30">
        <f t="shared" si="1"/>
        <v>0</v>
      </c>
      <c r="I18" s="30">
        <f t="shared" si="1"/>
        <v>0</v>
      </c>
      <c r="J18" s="39">
        <v>0</v>
      </c>
      <c r="K18" s="39">
        <v>0</v>
      </c>
      <c r="L18" s="49">
        <f t="shared" si="2"/>
        <v>0</v>
      </c>
      <c r="M18" s="30">
        <f t="shared" si="2"/>
        <v>0</v>
      </c>
      <c r="N18" s="39">
        <v>0</v>
      </c>
      <c r="O18" s="39">
        <v>0</v>
      </c>
      <c r="P18" s="49">
        <f t="shared" si="3"/>
        <v>0</v>
      </c>
      <c r="Q18" s="30">
        <f t="shared" si="3"/>
        <v>0</v>
      </c>
      <c r="R18" s="39">
        <v>0</v>
      </c>
      <c r="S18" s="39">
        <v>0</v>
      </c>
      <c r="T18" s="49">
        <f t="shared" si="4"/>
        <v>0</v>
      </c>
      <c r="U18" s="30">
        <f t="shared" si="4"/>
        <v>0</v>
      </c>
      <c r="V18" s="39">
        <v>0</v>
      </c>
      <c r="W18" s="39">
        <v>0</v>
      </c>
      <c r="X18" s="49">
        <f t="shared" si="0"/>
        <v>0</v>
      </c>
      <c r="Y18" s="30">
        <f t="shared" si="0"/>
        <v>0</v>
      </c>
      <c r="AA18" s="39">
        <v>0</v>
      </c>
      <c r="AB18" s="39">
        <v>0</v>
      </c>
      <c r="AD18" s="115">
        <f t="shared" si="7"/>
        <v>0</v>
      </c>
      <c r="AE18" s="115">
        <f t="shared" si="8"/>
        <v>0</v>
      </c>
    </row>
    <row r="19" spans="1:31" ht="15">
      <c r="A19" s="29">
        <v>5</v>
      </c>
      <c r="B19" s="83" t="s">
        <v>30</v>
      </c>
      <c r="C19" s="83" t="s">
        <v>56</v>
      </c>
      <c r="D19" s="84" t="s">
        <v>11</v>
      </c>
      <c r="E19" s="72"/>
      <c r="F19" s="39">
        <v>500</v>
      </c>
      <c r="G19" s="39">
        <v>4500</v>
      </c>
      <c r="H19" s="30">
        <f t="shared" si="1"/>
        <v>0</v>
      </c>
      <c r="I19" s="30">
        <f t="shared" si="1"/>
        <v>0</v>
      </c>
      <c r="J19" s="39">
        <v>500</v>
      </c>
      <c r="K19" s="39">
        <v>4500</v>
      </c>
      <c r="L19" s="49">
        <f t="shared" si="2"/>
        <v>0</v>
      </c>
      <c r="M19" s="30">
        <f t="shared" si="2"/>
        <v>0</v>
      </c>
      <c r="N19" s="39">
        <v>500</v>
      </c>
      <c r="O19" s="39">
        <v>4500</v>
      </c>
      <c r="P19" s="49">
        <f t="shared" si="3"/>
        <v>0</v>
      </c>
      <c r="Q19" s="30">
        <f t="shared" si="3"/>
        <v>0</v>
      </c>
      <c r="R19" s="39">
        <v>500</v>
      </c>
      <c r="S19" s="39">
        <v>4500</v>
      </c>
      <c r="T19" s="49">
        <f t="shared" si="4"/>
        <v>0</v>
      </c>
      <c r="U19" s="30">
        <f t="shared" si="4"/>
        <v>0</v>
      </c>
      <c r="V19" s="39">
        <f t="shared" si="5"/>
        <v>2000</v>
      </c>
      <c r="W19" s="39">
        <f t="shared" si="6"/>
        <v>18000</v>
      </c>
      <c r="X19" s="49">
        <f t="shared" si="0"/>
        <v>0</v>
      </c>
      <c r="Y19" s="30">
        <f t="shared" si="0"/>
        <v>0</v>
      </c>
      <c r="AA19" s="39">
        <v>100</v>
      </c>
      <c r="AB19" s="39">
        <v>10000</v>
      </c>
      <c r="AD19" s="115">
        <f t="shared" si="7"/>
        <v>500</v>
      </c>
      <c r="AE19" s="115">
        <f t="shared" si="8"/>
        <v>4500</v>
      </c>
    </row>
    <row r="20" spans="1:31" ht="15">
      <c r="A20" s="29">
        <v>6</v>
      </c>
      <c r="B20" s="83" t="s">
        <v>31</v>
      </c>
      <c r="C20" s="83" t="s">
        <v>88</v>
      </c>
      <c r="D20" s="84" t="s">
        <v>11</v>
      </c>
      <c r="E20" s="72"/>
      <c r="F20" s="39">
        <v>250</v>
      </c>
      <c r="G20" s="39">
        <v>2250</v>
      </c>
      <c r="H20" s="30">
        <f t="shared" si="1"/>
        <v>0</v>
      </c>
      <c r="I20" s="30">
        <f t="shared" si="1"/>
        <v>0</v>
      </c>
      <c r="J20" s="39">
        <v>250</v>
      </c>
      <c r="K20" s="39">
        <v>2250</v>
      </c>
      <c r="L20" s="49">
        <f t="shared" si="2"/>
        <v>0</v>
      </c>
      <c r="M20" s="30">
        <f t="shared" si="2"/>
        <v>0</v>
      </c>
      <c r="N20" s="39">
        <v>250</v>
      </c>
      <c r="O20" s="39">
        <v>2250</v>
      </c>
      <c r="P20" s="49">
        <f t="shared" si="3"/>
        <v>0</v>
      </c>
      <c r="Q20" s="30">
        <f t="shared" si="3"/>
        <v>0</v>
      </c>
      <c r="R20" s="39">
        <v>250</v>
      </c>
      <c r="S20" s="39">
        <v>2250</v>
      </c>
      <c r="T20" s="49">
        <f t="shared" si="4"/>
        <v>0</v>
      </c>
      <c r="U20" s="30">
        <f t="shared" si="4"/>
        <v>0</v>
      </c>
      <c r="V20" s="39">
        <f t="shared" si="5"/>
        <v>1000</v>
      </c>
      <c r="W20" s="39">
        <f t="shared" si="6"/>
        <v>9000</v>
      </c>
      <c r="X20" s="49">
        <f t="shared" si="0"/>
        <v>0</v>
      </c>
      <c r="Y20" s="30">
        <f t="shared" si="0"/>
        <v>0</v>
      </c>
      <c r="AA20" s="39">
        <v>50</v>
      </c>
      <c r="AB20" s="39">
        <v>5000</v>
      </c>
      <c r="AD20" s="115">
        <f t="shared" si="7"/>
        <v>250</v>
      </c>
      <c r="AE20" s="115">
        <f t="shared" si="8"/>
        <v>2250</v>
      </c>
    </row>
    <row r="21" spans="1:31" ht="15">
      <c r="A21" s="29">
        <v>7</v>
      </c>
      <c r="B21" s="83" t="s">
        <v>32</v>
      </c>
      <c r="C21" s="83" t="s">
        <v>59</v>
      </c>
      <c r="D21" s="84" t="s">
        <v>73</v>
      </c>
      <c r="E21" s="72"/>
      <c r="F21" s="39">
        <v>7500</v>
      </c>
      <c r="G21" s="39">
        <v>67500</v>
      </c>
      <c r="H21" s="30">
        <f t="shared" si="1"/>
        <v>0</v>
      </c>
      <c r="I21" s="30">
        <f t="shared" si="1"/>
        <v>0</v>
      </c>
      <c r="J21" s="39">
        <v>7500</v>
      </c>
      <c r="K21" s="39">
        <v>67500</v>
      </c>
      <c r="L21" s="49">
        <f t="shared" si="2"/>
        <v>0</v>
      </c>
      <c r="M21" s="30">
        <f t="shared" si="2"/>
        <v>0</v>
      </c>
      <c r="N21" s="39">
        <v>7500</v>
      </c>
      <c r="O21" s="39">
        <v>67500</v>
      </c>
      <c r="P21" s="49">
        <f t="shared" si="3"/>
        <v>0</v>
      </c>
      <c r="Q21" s="30">
        <f t="shared" si="3"/>
        <v>0</v>
      </c>
      <c r="R21" s="39">
        <v>7500</v>
      </c>
      <c r="S21" s="39">
        <v>67500</v>
      </c>
      <c r="T21" s="49">
        <f t="shared" si="4"/>
        <v>0</v>
      </c>
      <c r="U21" s="30">
        <f t="shared" si="4"/>
        <v>0</v>
      </c>
      <c r="V21" s="39">
        <f t="shared" si="5"/>
        <v>30000</v>
      </c>
      <c r="W21" s="39">
        <f t="shared" si="6"/>
        <v>270000</v>
      </c>
      <c r="X21" s="49">
        <f t="shared" si="0"/>
        <v>0</v>
      </c>
      <c r="Y21" s="30">
        <f t="shared" si="0"/>
        <v>0</v>
      </c>
      <c r="AA21" s="39">
        <v>1500</v>
      </c>
      <c r="AB21" s="39">
        <v>150000</v>
      </c>
      <c r="AD21" s="115">
        <f t="shared" si="7"/>
        <v>7500</v>
      </c>
      <c r="AE21" s="115">
        <f t="shared" si="8"/>
        <v>67500</v>
      </c>
    </row>
    <row r="22" spans="1:31" ht="25.5">
      <c r="A22" s="29">
        <v>8</v>
      </c>
      <c r="B22" s="83" t="s">
        <v>33</v>
      </c>
      <c r="C22" s="83" t="s">
        <v>201</v>
      </c>
      <c r="D22" s="84" t="s">
        <v>73</v>
      </c>
      <c r="E22" s="73"/>
      <c r="F22" s="39">
        <v>1500</v>
      </c>
      <c r="G22" s="39">
        <v>13500</v>
      </c>
      <c r="H22" s="30">
        <f t="shared" si="1"/>
        <v>0</v>
      </c>
      <c r="I22" s="30">
        <f t="shared" si="1"/>
        <v>0</v>
      </c>
      <c r="J22" s="39">
        <v>1500</v>
      </c>
      <c r="K22" s="39">
        <v>13500</v>
      </c>
      <c r="L22" s="49">
        <f t="shared" si="2"/>
        <v>0</v>
      </c>
      <c r="M22" s="30">
        <f t="shared" si="2"/>
        <v>0</v>
      </c>
      <c r="N22" s="39">
        <v>1500</v>
      </c>
      <c r="O22" s="39">
        <v>13500</v>
      </c>
      <c r="P22" s="49">
        <f t="shared" si="3"/>
        <v>0</v>
      </c>
      <c r="Q22" s="30">
        <f t="shared" si="3"/>
        <v>0</v>
      </c>
      <c r="R22" s="39">
        <v>1500</v>
      </c>
      <c r="S22" s="39">
        <v>13500</v>
      </c>
      <c r="T22" s="49">
        <f t="shared" si="4"/>
        <v>0</v>
      </c>
      <c r="U22" s="30">
        <f t="shared" si="4"/>
        <v>0</v>
      </c>
      <c r="V22" s="39">
        <f t="shared" si="5"/>
        <v>6000</v>
      </c>
      <c r="W22" s="39">
        <f t="shared" si="6"/>
        <v>54000</v>
      </c>
      <c r="X22" s="49">
        <f t="shared" si="0"/>
        <v>0</v>
      </c>
      <c r="Y22" s="30">
        <f t="shared" si="0"/>
        <v>0</v>
      </c>
      <c r="AA22" s="39">
        <v>300</v>
      </c>
      <c r="AB22" s="39">
        <v>30000</v>
      </c>
      <c r="AD22" s="115">
        <f t="shared" si="7"/>
        <v>1500</v>
      </c>
      <c r="AE22" s="115">
        <f t="shared" si="8"/>
        <v>13500</v>
      </c>
    </row>
    <row r="23" spans="1:31" ht="15">
      <c r="A23" s="29">
        <v>9</v>
      </c>
      <c r="B23" s="83" t="s">
        <v>34</v>
      </c>
      <c r="C23" s="83" t="s">
        <v>60</v>
      </c>
      <c r="D23" s="84" t="s">
        <v>11</v>
      </c>
      <c r="E23" s="73"/>
      <c r="F23" s="39">
        <v>300</v>
      </c>
      <c r="G23" s="39">
        <v>2700</v>
      </c>
      <c r="H23" s="30">
        <f t="shared" si="1"/>
        <v>0</v>
      </c>
      <c r="I23" s="30">
        <f t="shared" si="1"/>
        <v>0</v>
      </c>
      <c r="J23" s="39">
        <v>300</v>
      </c>
      <c r="K23" s="39">
        <v>2700</v>
      </c>
      <c r="L23" s="49">
        <f t="shared" si="2"/>
        <v>0</v>
      </c>
      <c r="M23" s="30">
        <f t="shared" si="2"/>
        <v>0</v>
      </c>
      <c r="N23" s="39">
        <v>300</v>
      </c>
      <c r="O23" s="39">
        <v>2700</v>
      </c>
      <c r="P23" s="49">
        <f t="shared" si="3"/>
        <v>0</v>
      </c>
      <c r="Q23" s="30">
        <f t="shared" si="3"/>
        <v>0</v>
      </c>
      <c r="R23" s="39">
        <v>300</v>
      </c>
      <c r="S23" s="39">
        <v>2700</v>
      </c>
      <c r="T23" s="49">
        <f t="shared" si="4"/>
        <v>0</v>
      </c>
      <c r="U23" s="30">
        <f t="shared" si="4"/>
        <v>0</v>
      </c>
      <c r="V23" s="39">
        <f t="shared" si="5"/>
        <v>1200</v>
      </c>
      <c r="W23" s="39">
        <f t="shared" si="6"/>
        <v>10800</v>
      </c>
      <c r="X23" s="49">
        <f t="shared" si="0"/>
        <v>0</v>
      </c>
      <c r="Y23" s="30">
        <f t="shared" si="0"/>
        <v>0</v>
      </c>
      <c r="AA23" s="39">
        <v>60</v>
      </c>
      <c r="AB23" s="39">
        <v>6000</v>
      </c>
      <c r="AD23" s="115">
        <f t="shared" si="7"/>
        <v>300</v>
      </c>
      <c r="AE23" s="115">
        <f t="shared" si="8"/>
        <v>2700</v>
      </c>
    </row>
    <row r="24" spans="1:31" ht="15">
      <c r="A24" s="29">
        <v>10</v>
      </c>
      <c r="B24" s="83" t="s">
        <v>35</v>
      </c>
      <c r="C24" s="83" t="s">
        <v>202</v>
      </c>
      <c r="D24" s="84" t="s">
        <v>11</v>
      </c>
      <c r="E24" s="73"/>
      <c r="F24" s="39">
        <v>200</v>
      </c>
      <c r="G24" s="39">
        <v>1800</v>
      </c>
      <c r="H24" s="30">
        <f t="shared" si="1"/>
        <v>0</v>
      </c>
      <c r="I24" s="30">
        <f t="shared" si="1"/>
        <v>0</v>
      </c>
      <c r="J24" s="39">
        <v>200</v>
      </c>
      <c r="K24" s="39">
        <v>1800</v>
      </c>
      <c r="L24" s="49">
        <f t="shared" si="2"/>
        <v>0</v>
      </c>
      <c r="M24" s="30">
        <f t="shared" si="2"/>
        <v>0</v>
      </c>
      <c r="N24" s="39">
        <v>200</v>
      </c>
      <c r="O24" s="39">
        <v>1800</v>
      </c>
      <c r="P24" s="49">
        <f t="shared" si="3"/>
        <v>0</v>
      </c>
      <c r="Q24" s="30">
        <f t="shared" si="3"/>
        <v>0</v>
      </c>
      <c r="R24" s="39">
        <v>200</v>
      </c>
      <c r="S24" s="39">
        <v>1800</v>
      </c>
      <c r="T24" s="49">
        <f t="shared" si="4"/>
        <v>0</v>
      </c>
      <c r="U24" s="30">
        <f t="shared" si="4"/>
        <v>0</v>
      </c>
      <c r="V24" s="39">
        <f t="shared" si="5"/>
        <v>800</v>
      </c>
      <c r="W24" s="39">
        <f t="shared" si="6"/>
        <v>7200</v>
      </c>
      <c r="X24" s="49">
        <f t="shared" si="0"/>
        <v>0</v>
      </c>
      <c r="Y24" s="30">
        <f t="shared" si="0"/>
        <v>0</v>
      </c>
      <c r="AA24" s="39">
        <v>40</v>
      </c>
      <c r="AB24" s="39">
        <v>4000</v>
      </c>
      <c r="AD24" s="115">
        <f t="shared" si="7"/>
        <v>200</v>
      </c>
      <c r="AE24" s="115">
        <f t="shared" si="8"/>
        <v>1800</v>
      </c>
    </row>
    <row r="25" spans="1:31" ht="25.5">
      <c r="A25" s="29">
        <v>11</v>
      </c>
      <c r="B25" s="83" t="s">
        <v>237</v>
      </c>
      <c r="C25" s="83" t="s">
        <v>124</v>
      </c>
      <c r="D25" s="84" t="s">
        <v>11</v>
      </c>
      <c r="E25" s="73"/>
      <c r="F25" s="39">
        <v>7500</v>
      </c>
      <c r="G25" s="39">
        <v>67500</v>
      </c>
      <c r="H25" s="30">
        <f t="shared" si="1"/>
        <v>0</v>
      </c>
      <c r="I25" s="30">
        <f t="shared" si="1"/>
        <v>0</v>
      </c>
      <c r="J25" s="39">
        <v>7500</v>
      </c>
      <c r="K25" s="39">
        <v>67500</v>
      </c>
      <c r="L25" s="49">
        <f t="shared" si="2"/>
        <v>0</v>
      </c>
      <c r="M25" s="30">
        <f t="shared" si="2"/>
        <v>0</v>
      </c>
      <c r="N25" s="39">
        <v>7500</v>
      </c>
      <c r="O25" s="39">
        <v>67500</v>
      </c>
      <c r="P25" s="49">
        <f t="shared" si="3"/>
        <v>0</v>
      </c>
      <c r="Q25" s="30">
        <f t="shared" si="3"/>
        <v>0</v>
      </c>
      <c r="R25" s="39">
        <v>7500</v>
      </c>
      <c r="S25" s="39">
        <v>67500</v>
      </c>
      <c r="T25" s="49">
        <f t="shared" si="4"/>
        <v>0</v>
      </c>
      <c r="U25" s="30">
        <f t="shared" si="4"/>
        <v>0</v>
      </c>
      <c r="V25" s="39">
        <f t="shared" si="5"/>
        <v>30000</v>
      </c>
      <c r="W25" s="39">
        <f t="shared" si="6"/>
        <v>270000</v>
      </c>
      <c r="X25" s="49">
        <f t="shared" si="0"/>
        <v>0</v>
      </c>
      <c r="Y25" s="30">
        <f t="shared" si="0"/>
        <v>0</v>
      </c>
      <c r="AA25" s="39">
        <v>1500</v>
      </c>
      <c r="AB25" s="39">
        <v>150000</v>
      </c>
      <c r="AD25" s="115">
        <f t="shared" si="7"/>
        <v>7500</v>
      </c>
      <c r="AE25" s="115">
        <f t="shared" si="8"/>
        <v>67500</v>
      </c>
    </row>
    <row r="26" spans="1:31" ht="15">
      <c r="A26" s="86"/>
      <c r="B26" s="87" t="s">
        <v>12</v>
      </c>
      <c r="C26" s="88" t="s">
        <v>13</v>
      </c>
      <c r="D26" s="89"/>
      <c r="E26" s="73"/>
      <c r="F26" s="39"/>
      <c r="G26" s="39"/>
      <c r="H26" s="30">
        <f>SUM(H27:H34)</f>
        <v>0</v>
      </c>
      <c r="I26" s="30">
        <f>SUM(I27:I34)</f>
        <v>0</v>
      </c>
      <c r="J26" s="39"/>
      <c r="K26" s="39"/>
      <c r="L26" s="49">
        <f>SUM(L27:L34)</f>
        <v>0</v>
      </c>
      <c r="M26" s="30">
        <f>SUM(M27:M34)</f>
        <v>0</v>
      </c>
      <c r="N26" s="39"/>
      <c r="O26" s="39"/>
      <c r="P26" s="49">
        <f>SUM(P27:P34)</f>
        <v>0</v>
      </c>
      <c r="Q26" s="30">
        <f>SUM(Q27:Q34)</f>
        <v>0</v>
      </c>
      <c r="R26" s="39"/>
      <c r="S26" s="39"/>
      <c r="T26" s="49">
        <f>SUM(T27:T34)</f>
        <v>0</v>
      </c>
      <c r="U26" s="30">
        <f>SUM(U27:U34)</f>
        <v>0</v>
      </c>
      <c r="V26" s="39"/>
      <c r="W26" s="39"/>
      <c r="X26" s="49">
        <f t="shared" si="0"/>
        <v>0</v>
      </c>
      <c r="Y26" s="30">
        <f t="shared" si="0"/>
        <v>0</v>
      </c>
      <c r="AA26" s="39"/>
      <c r="AB26" s="39"/>
      <c r="AD26" s="115">
        <f t="shared" si="7"/>
        <v>0</v>
      </c>
      <c r="AE26" s="115">
        <f t="shared" si="8"/>
        <v>0</v>
      </c>
    </row>
    <row r="27" spans="1:31" ht="15">
      <c r="A27" s="29">
        <v>12</v>
      </c>
      <c r="B27" s="83" t="s">
        <v>36</v>
      </c>
      <c r="C27" s="90" t="s">
        <v>89</v>
      </c>
      <c r="D27" s="84" t="s">
        <v>11</v>
      </c>
      <c r="E27" s="73"/>
      <c r="F27" s="39">
        <v>250</v>
      </c>
      <c r="G27" s="39">
        <v>2250</v>
      </c>
      <c r="H27" s="30">
        <f aca="true" t="shared" si="9" ref="H27:I34">+$E27*F27</f>
        <v>0</v>
      </c>
      <c r="I27" s="30">
        <f t="shared" si="9"/>
        <v>0</v>
      </c>
      <c r="J27" s="39">
        <v>250</v>
      </c>
      <c r="K27" s="39">
        <v>2250</v>
      </c>
      <c r="L27" s="49">
        <f aca="true" t="shared" si="10" ref="L27:M34">+$E27*J27</f>
        <v>0</v>
      </c>
      <c r="M27" s="30">
        <f t="shared" si="10"/>
        <v>0</v>
      </c>
      <c r="N27" s="39">
        <v>250</v>
      </c>
      <c r="O27" s="39">
        <v>2250</v>
      </c>
      <c r="P27" s="49">
        <f aca="true" t="shared" si="11" ref="P27:Q34">+$E27*N27</f>
        <v>0</v>
      </c>
      <c r="Q27" s="30">
        <f t="shared" si="11"/>
        <v>0</v>
      </c>
      <c r="R27" s="39">
        <v>250</v>
      </c>
      <c r="S27" s="39">
        <v>2250</v>
      </c>
      <c r="T27" s="49">
        <f aca="true" t="shared" si="12" ref="T27:U34">+$E27*R27</f>
        <v>0</v>
      </c>
      <c r="U27" s="30">
        <f t="shared" si="12"/>
        <v>0</v>
      </c>
      <c r="V27" s="39">
        <f aca="true" t="shared" si="13" ref="V27:W34">+F27+J27+N27+R27</f>
        <v>1000</v>
      </c>
      <c r="W27" s="39">
        <f t="shared" si="13"/>
        <v>9000</v>
      </c>
      <c r="X27" s="49">
        <f t="shared" si="0"/>
        <v>0</v>
      </c>
      <c r="Y27" s="30">
        <f t="shared" si="0"/>
        <v>0</v>
      </c>
      <c r="AA27" s="39">
        <v>50</v>
      </c>
      <c r="AB27" s="39">
        <v>5000</v>
      </c>
      <c r="AD27" s="115">
        <f t="shared" si="7"/>
        <v>250</v>
      </c>
      <c r="AE27" s="115">
        <f t="shared" si="8"/>
        <v>2250</v>
      </c>
    </row>
    <row r="28" spans="1:31" ht="15">
      <c r="A28" s="29">
        <v>13</v>
      </c>
      <c r="B28" s="83" t="s">
        <v>37</v>
      </c>
      <c r="C28" s="90" t="s">
        <v>90</v>
      </c>
      <c r="D28" s="84" t="s">
        <v>11</v>
      </c>
      <c r="E28" s="73"/>
      <c r="F28" s="39">
        <v>250</v>
      </c>
      <c r="G28" s="39">
        <v>2250</v>
      </c>
      <c r="H28" s="30">
        <f t="shared" si="9"/>
        <v>0</v>
      </c>
      <c r="I28" s="30">
        <f t="shared" si="9"/>
        <v>0</v>
      </c>
      <c r="J28" s="39">
        <v>250</v>
      </c>
      <c r="K28" s="39">
        <v>2250</v>
      </c>
      <c r="L28" s="49">
        <f t="shared" si="10"/>
        <v>0</v>
      </c>
      <c r="M28" s="30">
        <f t="shared" si="10"/>
        <v>0</v>
      </c>
      <c r="N28" s="39">
        <v>250</v>
      </c>
      <c r="O28" s="39">
        <v>2250</v>
      </c>
      <c r="P28" s="49">
        <f t="shared" si="11"/>
        <v>0</v>
      </c>
      <c r="Q28" s="30">
        <f t="shared" si="11"/>
        <v>0</v>
      </c>
      <c r="R28" s="39">
        <v>250</v>
      </c>
      <c r="S28" s="39">
        <v>2250</v>
      </c>
      <c r="T28" s="49">
        <f t="shared" si="12"/>
        <v>0</v>
      </c>
      <c r="U28" s="30">
        <f t="shared" si="12"/>
        <v>0</v>
      </c>
      <c r="V28" s="39">
        <f t="shared" si="13"/>
        <v>1000</v>
      </c>
      <c r="W28" s="39">
        <f t="shared" si="13"/>
        <v>9000</v>
      </c>
      <c r="X28" s="49">
        <f t="shared" si="0"/>
        <v>0</v>
      </c>
      <c r="Y28" s="30">
        <f t="shared" si="0"/>
        <v>0</v>
      </c>
      <c r="AA28" s="39">
        <v>50</v>
      </c>
      <c r="AB28" s="39">
        <v>5000</v>
      </c>
      <c r="AD28" s="115">
        <f t="shared" si="7"/>
        <v>250</v>
      </c>
      <c r="AE28" s="115">
        <f t="shared" si="8"/>
        <v>2250</v>
      </c>
    </row>
    <row r="29" spans="1:31" ht="15">
      <c r="A29" s="29">
        <v>14</v>
      </c>
      <c r="B29" s="83" t="s">
        <v>38</v>
      </c>
      <c r="C29" s="83" t="s">
        <v>57</v>
      </c>
      <c r="D29" s="84" t="s">
        <v>73</v>
      </c>
      <c r="E29" s="73"/>
      <c r="F29" s="39">
        <v>1000</v>
      </c>
      <c r="G29" s="39">
        <v>9000</v>
      </c>
      <c r="H29" s="30">
        <f t="shared" si="9"/>
        <v>0</v>
      </c>
      <c r="I29" s="30">
        <f t="shared" si="9"/>
        <v>0</v>
      </c>
      <c r="J29" s="39">
        <v>1000</v>
      </c>
      <c r="K29" s="39">
        <v>9000</v>
      </c>
      <c r="L29" s="49">
        <f t="shared" si="10"/>
        <v>0</v>
      </c>
      <c r="M29" s="30">
        <f t="shared" si="10"/>
        <v>0</v>
      </c>
      <c r="N29" s="39">
        <v>1000</v>
      </c>
      <c r="O29" s="39">
        <v>9000</v>
      </c>
      <c r="P29" s="49">
        <f t="shared" si="11"/>
        <v>0</v>
      </c>
      <c r="Q29" s="30">
        <f t="shared" si="11"/>
        <v>0</v>
      </c>
      <c r="R29" s="39">
        <v>1000</v>
      </c>
      <c r="S29" s="39">
        <v>9000</v>
      </c>
      <c r="T29" s="49">
        <f t="shared" si="12"/>
        <v>0</v>
      </c>
      <c r="U29" s="30">
        <f t="shared" si="12"/>
        <v>0</v>
      </c>
      <c r="V29" s="39">
        <f t="shared" si="13"/>
        <v>4000</v>
      </c>
      <c r="W29" s="39">
        <f t="shared" si="13"/>
        <v>36000</v>
      </c>
      <c r="X29" s="49">
        <f t="shared" si="0"/>
        <v>0</v>
      </c>
      <c r="Y29" s="30">
        <f t="shared" si="0"/>
        <v>0</v>
      </c>
      <c r="AA29" s="39">
        <v>200</v>
      </c>
      <c r="AB29" s="39">
        <v>20000</v>
      </c>
      <c r="AD29" s="115">
        <f t="shared" si="7"/>
        <v>1000</v>
      </c>
      <c r="AE29" s="115">
        <f t="shared" si="8"/>
        <v>9000</v>
      </c>
    </row>
    <row r="30" spans="1:31" ht="15">
      <c r="A30" s="29">
        <v>15</v>
      </c>
      <c r="B30" s="83" t="s">
        <v>39</v>
      </c>
      <c r="C30" s="83" t="s">
        <v>125</v>
      </c>
      <c r="D30" s="84" t="s">
        <v>73</v>
      </c>
      <c r="E30" s="73"/>
      <c r="F30" s="39">
        <v>250</v>
      </c>
      <c r="G30" s="39">
        <v>2250</v>
      </c>
      <c r="H30" s="30">
        <f t="shared" si="9"/>
        <v>0</v>
      </c>
      <c r="I30" s="30">
        <f t="shared" si="9"/>
        <v>0</v>
      </c>
      <c r="J30" s="39">
        <v>250</v>
      </c>
      <c r="K30" s="39">
        <v>2250</v>
      </c>
      <c r="L30" s="49">
        <f t="shared" si="10"/>
        <v>0</v>
      </c>
      <c r="M30" s="30">
        <f t="shared" si="10"/>
        <v>0</v>
      </c>
      <c r="N30" s="39">
        <v>250</v>
      </c>
      <c r="O30" s="39">
        <v>2250</v>
      </c>
      <c r="P30" s="49">
        <f t="shared" si="11"/>
        <v>0</v>
      </c>
      <c r="Q30" s="30">
        <f t="shared" si="11"/>
        <v>0</v>
      </c>
      <c r="R30" s="39">
        <v>250</v>
      </c>
      <c r="S30" s="39">
        <v>2250</v>
      </c>
      <c r="T30" s="49">
        <f t="shared" si="12"/>
        <v>0</v>
      </c>
      <c r="U30" s="30">
        <f t="shared" si="12"/>
        <v>0</v>
      </c>
      <c r="V30" s="39">
        <f t="shared" si="13"/>
        <v>1000</v>
      </c>
      <c r="W30" s="39">
        <f t="shared" si="13"/>
        <v>9000</v>
      </c>
      <c r="X30" s="49">
        <f t="shared" si="0"/>
        <v>0</v>
      </c>
      <c r="Y30" s="30">
        <f t="shared" si="0"/>
        <v>0</v>
      </c>
      <c r="AA30" s="39">
        <v>50</v>
      </c>
      <c r="AB30" s="39">
        <v>5000</v>
      </c>
      <c r="AD30" s="115">
        <f t="shared" si="7"/>
        <v>250</v>
      </c>
      <c r="AE30" s="115">
        <f t="shared" si="8"/>
        <v>2250</v>
      </c>
    </row>
    <row r="31" spans="1:31" ht="15">
      <c r="A31" s="91">
        <v>16</v>
      </c>
      <c r="B31" s="83" t="s">
        <v>40</v>
      </c>
      <c r="C31" s="92" t="s">
        <v>61</v>
      </c>
      <c r="D31" s="84" t="s">
        <v>73</v>
      </c>
      <c r="E31" s="73"/>
      <c r="F31" s="39">
        <v>250</v>
      </c>
      <c r="G31" s="39">
        <v>2250</v>
      </c>
      <c r="H31" s="30">
        <f t="shared" si="9"/>
        <v>0</v>
      </c>
      <c r="I31" s="30">
        <f t="shared" si="9"/>
        <v>0</v>
      </c>
      <c r="J31" s="39">
        <v>250</v>
      </c>
      <c r="K31" s="39">
        <v>2250</v>
      </c>
      <c r="L31" s="49">
        <f t="shared" si="10"/>
        <v>0</v>
      </c>
      <c r="M31" s="30">
        <f t="shared" si="10"/>
        <v>0</v>
      </c>
      <c r="N31" s="39">
        <v>250</v>
      </c>
      <c r="O31" s="39">
        <v>2250</v>
      </c>
      <c r="P31" s="49">
        <f t="shared" si="11"/>
        <v>0</v>
      </c>
      <c r="Q31" s="30">
        <f t="shared" si="11"/>
        <v>0</v>
      </c>
      <c r="R31" s="39">
        <v>250</v>
      </c>
      <c r="S31" s="39">
        <v>2250</v>
      </c>
      <c r="T31" s="49">
        <f t="shared" si="12"/>
        <v>0</v>
      </c>
      <c r="U31" s="30">
        <f t="shared" si="12"/>
        <v>0</v>
      </c>
      <c r="V31" s="39">
        <f t="shared" si="13"/>
        <v>1000</v>
      </c>
      <c r="W31" s="39">
        <f t="shared" si="13"/>
        <v>9000</v>
      </c>
      <c r="X31" s="49">
        <f t="shared" si="0"/>
        <v>0</v>
      </c>
      <c r="Y31" s="30">
        <f t="shared" si="0"/>
        <v>0</v>
      </c>
      <c r="AA31" s="39">
        <v>50</v>
      </c>
      <c r="AB31" s="39">
        <v>5000</v>
      </c>
      <c r="AD31" s="115">
        <f t="shared" si="7"/>
        <v>250</v>
      </c>
      <c r="AE31" s="115">
        <f t="shared" si="8"/>
        <v>2250</v>
      </c>
    </row>
    <row r="32" spans="1:31" ht="15">
      <c r="A32" s="91">
        <v>17</v>
      </c>
      <c r="B32" s="83" t="s">
        <v>41</v>
      </c>
      <c r="C32" s="92" t="s">
        <v>62</v>
      </c>
      <c r="D32" s="84" t="s">
        <v>11</v>
      </c>
      <c r="E32" s="73"/>
      <c r="F32" s="39">
        <v>25</v>
      </c>
      <c r="G32" s="39">
        <v>225</v>
      </c>
      <c r="H32" s="30">
        <f t="shared" si="9"/>
        <v>0</v>
      </c>
      <c r="I32" s="30">
        <f t="shared" si="9"/>
        <v>0</v>
      </c>
      <c r="J32" s="39">
        <v>25</v>
      </c>
      <c r="K32" s="39">
        <v>225</v>
      </c>
      <c r="L32" s="49">
        <f t="shared" si="10"/>
        <v>0</v>
      </c>
      <c r="M32" s="30">
        <f t="shared" si="10"/>
        <v>0</v>
      </c>
      <c r="N32" s="39">
        <v>25</v>
      </c>
      <c r="O32" s="39">
        <v>225</v>
      </c>
      <c r="P32" s="49">
        <f t="shared" si="11"/>
        <v>0</v>
      </c>
      <c r="Q32" s="30">
        <f t="shared" si="11"/>
        <v>0</v>
      </c>
      <c r="R32" s="39">
        <v>25</v>
      </c>
      <c r="S32" s="39">
        <v>225</v>
      </c>
      <c r="T32" s="49">
        <f t="shared" si="12"/>
        <v>0</v>
      </c>
      <c r="U32" s="30">
        <f t="shared" si="12"/>
        <v>0</v>
      </c>
      <c r="V32" s="39">
        <f t="shared" si="13"/>
        <v>100</v>
      </c>
      <c r="W32" s="39">
        <f t="shared" si="13"/>
        <v>900</v>
      </c>
      <c r="X32" s="49">
        <f t="shared" si="0"/>
        <v>0</v>
      </c>
      <c r="Y32" s="30">
        <f t="shared" si="0"/>
        <v>0</v>
      </c>
      <c r="AA32" s="39">
        <v>5</v>
      </c>
      <c r="AB32" s="39">
        <v>500</v>
      </c>
      <c r="AD32" s="115">
        <f t="shared" si="7"/>
        <v>25</v>
      </c>
      <c r="AE32" s="115">
        <f t="shared" si="8"/>
        <v>225</v>
      </c>
    </row>
    <row r="33" spans="1:31" ht="15">
      <c r="A33" s="91">
        <v>18</v>
      </c>
      <c r="B33" s="83" t="s">
        <v>42</v>
      </c>
      <c r="C33" s="92" t="s">
        <v>63</v>
      </c>
      <c r="D33" s="84" t="s">
        <v>11</v>
      </c>
      <c r="E33" s="73"/>
      <c r="F33" s="39">
        <v>50</v>
      </c>
      <c r="G33" s="39">
        <v>450</v>
      </c>
      <c r="H33" s="30">
        <f t="shared" si="9"/>
        <v>0</v>
      </c>
      <c r="I33" s="30">
        <f t="shared" si="9"/>
        <v>0</v>
      </c>
      <c r="J33" s="39">
        <v>50</v>
      </c>
      <c r="K33" s="39">
        <v>450</v>
      </c>
      <c r="L33" s="49">
        <f t="shared" si="10"/>
        <v>0</v>
      </c>
      <c r="M33" s="30">
        <f t="shared" si="10"/>
        <v>0</v>
      </c>
      <c r="N33" s="39">
        <v>50</v>
      </c>
      <c r="O33" s="39">
        <v>450</v>
      </c>
      <c r="P33" s="49">
        <f t="shared" si="11"/>
        <v>0</v>
      </c>
      <c r="Q33" s="30">
        <f t="shared" si="11"/>
        <v>0</v>
      </c>
      <c r="R33" s="39">
        <v>50</v>
      </c>
      <c r="S33" s="39">
        <v>450</v>
      </c>
      <c r="T33" s="49">
        <f t="shared" si="12"/>
        <v>0</v>
      </c>
      <c r="U33" s="30">
        <f t="shared" si="12"/>
        <v>0</v>
      </c>
      <c r="V33" s="39">
        <f t="shared" si="13"/>
        <v>200</v>
      </c>
      <c r="W33" s="39">
        <f t="shared" si="13"/>
        <v>1800</v>
      </c>
      <c r="X33" s="49">
        <f t="shared" si="0"/>
        <v>0</v>
      </c>
      <c r="Y33" s="30">
        <f t="shared" si="0"/>
        <v>0</v>
      </c>
      <c r="AA33" s="39">
        <v>10</v>
      </c>
      <c r="AB33" s="39">
        <v>1000</v>
      </c>
      <c r="AD33" s="115">
        <f t="shared" si="7"/>
        <v>50</v>
      </c>
      <c r="AE33" s="115">
        <f t="shared" si="8"/>
        <v>450</v>
      </c>
    </row>
    <row r="34" spans="1:31" ht="15">
      <c r="A34" s="29">
        <v>19</v>
      </c>
      <c r="B34" s="83" t="s">
        <v>43</v>
      </c>
      <c r="C34" s="83" t="s">
        <v>56</v>
      </c>
      <c r="D34" s="84" t="s">
        <v>11</v>
      </c>
      <c r="E34" s="73"/>
      <c r="F34" s="39">
        <v>250</v>
      </c>
      <c r="G34" s="39">
        <v>2250</v>
      </c>
      <c r="H34" s="30">
        <f t="shared" si="9"/>
        <v>0</v>
      </c>
      <c r="I34" s="30">
        <f t="shared" si="9"/>
        <v>0</v>
      </c>
      <c r="J34" s="39">
        <v>250</v>
      </c>
      <c r="K34" s="39">
        <v>2250</v>
      </c>
      <c r="L34" s="49">
        <f t="shared" si="10"/>
        <v>0</v>
      </c>
      <c r="M34" s="30">
        <f t="shared" si="10"/>
        <v>0</v>
      </c>
      <c r="N34" s="39">
        <v>250</v>
      </c>
      <c r="O34" s="39">
        <v>2250</v>
      </c>
      <c r="P34" s="49">
        <f t="shared" si="11"/>
        <v>0</v>
      </c>
      <c r="Q34" s="30">
        <f t="shared" si="11"/>
        <v>0</v>
      </c>
      <c r="R34" s="39">
        <v>250</v>
      </c>
      <c r="S34" s="39">
        <v>2250</v>
      </c>
      <c r="T34" s="49">
        <f t="shared" si="12"/>
        <v>0</v>
      </c>
      <c r="U34" s="30">
        <f t="shared" si="12"/>
        <v>0</v>
      </c>
      <c r="V34" s="39">
        <f t="shared" si="13"/>
        <v>1000</v>
      </c>
      <c r="W34" s="39">
        <f t="shared" si="13"/>
        <v>9000</v>
      </c>
      <c r="X34" s="49">
        <f t="shared" si="0"/>
        <v>0</v>
      </c>
      <c r="Y34" s="30">
        <f t="shared" si="0"/>
        <v>0</v>
      </c>
      <c r="AA34" s="39">
        <v>50</v>
      </c>
      <c r="AB34" s="39">
        <v>5000</v>
      </c>
      <c r="AD34" s="115">
        <f t="shared" si="7"/>
        <v>250</v>
      </c>
      <c r="AE34" s="115">
        <f t="shared" si="8"/>
        <v>2250</v>
      </c>
    </row>
    <row r="35" spans="1:31" ht="15">
      <c r="A35" s="93"/>
      <c r="B35" s="94" t="s">
        <v>25</v>
      </c>
      <c r="C35" s="95" t="s">
        <v>23</v>
      </c>
      <c r="D35" s="74"/>
      <c r="E35" s="73"/>
      <c r="F35" s="39"/>
      <c r="G35" s="40"/>
      <c r="H35" s="30"/>
      <c r="I35" s="30"/>
      <c r="J35" s="39"/>
      <c r="K35" s="40"/>
      <c r="L35" s="49"/>
      <c r="M35" s="30"/>
      <c r="N35" s="39"/>
      <c r="O35" s="40"/>
      <c r="P35" s="49"/>
      <c r="Q35" s="30"/>
      <c r="R35" s="39"/>
      <c r="S35" s="40"/>
      <c r="T35" s="49"/>
      <c r="U35" s="30"/>
      <c r="V35" s="39"/>
      <c r="W35" s="39"/>
      <c r="X35" s="49"/>
      <c r="Y35" s="30"/>
      <c r="AA35" s="39"/>
      <c r="AB35" s="40"/>
      <c r="AD35" s="115">
        <f t="shared" si="7"/>
        <v>0</v>
      </c>
      <c r="AE35" s="115">
        <f t="shared" si="8"/>
        <v>0</v>
      </c>
    </row>
    <row r="36" spans="1:31" ht="15">
      <c r="A36" s="29">
        <v>20</v>
      </c>
      <c r="B36" s="83" t="s">
        <v>44</v>
      </c>
      <c r="C36" s="83" t="s">
        <v>14</v>
      </c>
      <c r="D36" s="84" t="s">
        <v>11</v>
      </c>
      <c r="E36" s="73"/>
      <c r="F36" s="39"/>
      <c r="G36" s="39"/>
      <c r="H36" s="30"/>
      <c r="I36" s="30"/>
      <c r="J36" s="39"/>
      <c r="K36" s="39"/>
      <c r="L36" s="49"/>
      <c r="M36" s="30"/>
      <c r="N36" s="39"/>
      <c r="O36" s="39"/>
      <c r="P36" s="49"/>
      <c r="Q36" s="30"/>
      <c r="R36" s="39"/>
      <c r="S36" s="39"/>
      <c r="T36" s="49"/>
      <c r="U36" s="30"/>
      <c r="V36" s="39"/>
      <c r="W36" s="39"/>
      <c r="X36" s="49"/>
      <c r="Y36" s="30"/>
      <c r="AA36" s="39">
        <v>0</v>
      </c>
      <c r="AB36" s="39">
        <v>0</v>
      </c>
      <c r="AD36" s="115">
        <f t="shared" si="7"/>
        <v>0</v>
      </c>
      <c r="AE36" s="115">
        <f t="shared" si="8"/>
        <v>0</v>
      </c>
    </row>
    <row r="37" spans="1:31" ht="15">
      <c r="A37" s="91">
        <v>21</v>
      </c>
      <c r="B37" s="83" t="s">
        <v>45</v>
      </c>
      <c r="C37" s="83" t="s">
        <v>24</v>
      </c>
      <c r="D37" s="84" t="s">
        <v>11</v>
      </c>
      <c r="E37" s="73"/>
      <c r="F37" s="39"/>
      <c r="G37" s="39"/>
      <c r="H37" s="30"/>
      <c r="I37" s="30"/>
      <c r="J37" s="39"/>
      <c r="K37" s="39"/>
      <c r="L37" s="49"/>
      <c r="M37" s="30"/>
      <c r="N37" s="39"/>
      <c r="O37" s="39"/>
      <c r="P37" s="49"/>
      <c r="Q37" s="30"/>
      <c r="R37" s="39"/>
      <c r="S37" s="39"/>
      <c r="T37" s="49"/>
      <c r="U37" s="30"/>
      <c r="V37" s="39"/>
      <c r="W37" s="39"/>
      <c r="X37" s="49"/>
      <c r="Y37" s="30"/>
      <c r="AA37" s="39">
        <v>0</v>
      </c>
      <c r="AB37" s="39">
        <v>0</v>
      </c>
      <c r="AD37" s="115">
        <f t="shared" si="7"/>
        <v>0</v>
      </c>
      <c r="AE37" s="115">
        <f t="shared" si="8"/>
        <v>0</v>
      </c>
    </row>
    <row r="38" spans="1:31" ht="15">
      <c r="A38" s="97"/>
      <c r="B38" s="7" t="s">
        <v>15</v>
      </c>
      <c r="C38" s="95" t="s">
        <v>64</v>
      </c>
      <c r="D38" s="75"/>
      <c r="E38" s="73"/>
      <c r="F38" s="39"/>
      <c r="G38" s="40"/>
      <c r="H38" s="30"/>
      <c r="I38" s="30"/>
      <c r="J38" s="39"/>
      <c r="K38" s="40"/>
      <c r="L38" s="49"/>
      <c r="M38" s="30"/>
      <c r="N38" s="39"/>
      <c r="O38" s="40"/>
      <c r="P38" s="49"/>
      <c r="Q38" s="30"/>
      <c r="R38" s="39"/>
      <c r="S38" s="40"/>
      <c r="T38" s="49"/>
      <c r="U38" s="30"/>
      <c r="V38" s="39"/>
      <c r="W38" s="39"/>
      <c r="X38" s="49"/>
      <c r="Y38" s="30"/>
      <c r="AA38" s="39"/>
      <c r="AB38" s="40"/>
      <c r="AD38" s="115">
        <f t="shared" si="7"/>
        <v>0</v>
      </c>
      <c r="AE38" s="115">
        <f t="shared" si="8"/>
        <v>0</v>
      </c>
    </row>
    <row r="39" spans="1:31" ht="15">
      <c r="A39" s="91">
        <v>22</v>
      </c>
      <c r="B39" s="83" t="s">
        <v>46</v>
      </c>
      <c r="C39" s="83" t="s">
        <v>194</v>
      </c>
      <c r="D39" s="84" t="s">
        <v>17</v>
      </c>
      <c r="E39" s="73"/>
      <c r="F39" s="39"/>
      <c r="G39" s="39"/>
      <c r="H39" s="30"/>
      <c r="I39" s="30"/>
      <c r="J39" s="39"/>
      <c r="K39" s="39"/>
      <c r="L39" s="49"/>
      <c r="M39" s="30"/>
      <c r="N39" s="39"/>
      <c r="O39" s="39"/>
      <c r="P39" s="49"/>
      <c r="Q39" s="30"/>
      <c r="R39" s="39"/>
      <c r="S39" s="39"/>
      <c r="T39" s="49"/>
      <c r="U39" s="30"/>
      <c r="V39" s="39"/>
      <c r="W39" s="39"/>
      <c r="X39" s="49"/>
      <c r="Y39" s="30"/>
      <c r="AA39" s="39">
        <v>0</v>
      </c>
      <c r="AB39" s="39">
        <v>0</v>
      </c>
      <c r="AD39" s="115">
        <f t="shared" si="7"/>
        <v>0</v>
      </c>
      <c r="AE39" s="115">
        <f t="shared" si="8"/>
        <v>0</v>
      </c>
    </row>
    <row r="40" spans="1:31" ht="15">
      <c r="A40" s="91">
        <v>23</v>
      </c>
      <c r="B40" s="83" t="s">
        <v>47</v>
      </c>
      <c r="C40" s="83" t="s">
        <v>203</v>
      </c>
      <c r="D40" s="84" t="s">
        <v>17</v>
      </c>
      <c r="E40" s="73"/>
      <c r="F40" s="39"/>
      <c r="G40" s="39"/>
      <c r="H40" s="30"/>
      <c r="I40" s="30"/>
      <c r="J40" s="39"/>
      <c r="K40" s="39"/>
      <c r="L40" s="49"/>
      <c r="M40" s="30"/>
      <c r="N40" s="39"/>
      <c r="O40" s="39"/>
      <c r="P40" s="49"/>
      <c r="Q40" s="30"/>
      <c r="R40" s="39"/>
      <c r="S40" s="39"/>
      <c r="T40" s="49"/>
      <c r="U40" s="30"/>
      <c r="V40" s="39"/>
      <c r="W40" s="39"/>
      <c r="X40" s="49"/>
      <c r="Y40" s="30"/>
      <c r="AA40" s="39">
        <v>0</v>
      </c>
      <c r="AB40" s="39">
        <v>0</v>
      </c>
      <c r="AD40" s="115">
        <f t="shared" si="7"/>
        <v>0</v>
      </c>
      <c r="AE40" s="115">
        <f t="shared" si="8"/>
        <v>0</v>
      </c>
    </row>
    <row r="41" spans="1:31" ht="15">
      <c r="A41" s="91">
        <v>24</v>
      </c>
      <c r="B41" s="83" t="s">
        <v>48</v>
      </c>
      <c r="C41" s="83" t="s">
        <v>18</v>
      </c>
      <c r="D41" s="84" t="s">
        <v>17</v>
      </c>
      <c r="E41" s="73"/>
      <c r="F41" s="39"/>
      <c r="G41" s="39"/>
      <c r="H41" s="30"/>
      <c r="I41" s="30"/>
      <c r="J41" s="39"/>
      <c r="K41" s="39"/>
      <c r="L41" s="49"/>
      <c r="M41" s="30"/>
      <c r="N41" s="39"/>
      <c r="O41" s="39"/>
      <c r="P41" s="49"/>
      <c r="Q41" s="30"/>
      <c r="R41" s="39"/>
      <c r="S41" s="39"/>
      <c r="T41" s="49"/>
      <c r="U41" s="30"/>
      <c r="V41" s="39"/>
      <c r="W41" s="39"/>
      <c r="X41" s="49"/>
      <c r="Y41" s="30"/>
      <c r="AA41" s="39">
        <v>0</v>
      </c>
      <c r="AB41" s="39">
        <v>0</v>
      </c>
      <c r="AD41" s="115">
        <f t="shared" si="7"/>
        <v>0</v>
      </c>
      <c r="AE41" s="115">
        <f t="shared" si="8"/>
        <v>0</v>
      </c>
    </row>
    <row r="42" spans="1:31" ht="15">
      <c r="A42" s="91">
        <v>25</v>
      </c>
      <c r="B42" s="83" t="s">
        <v>49</v>
      </c>
      <c r="C42" s="83" t="s">
        <v>70</v>
      </c>
      <c r="D42" s="84" t="s">
        <v>1</v>
      </c>
      <c r="E42" s="73"/>
      <c r="F42" s="39"/>
      <c r="G42" s="39"/>
      <c r="H42" s="30"/>
      <c r="I42" s="30"/>
      <c r="J42" s="39"/>
      <c r="K42" s="39"/>
      <c r="L42" s="49"/>
      <c r="M42" s="30"/>
      <c r="N42" s="39"/>
      <c r="O42" s="39"/>
      <c r="P42" s="49"/>
      <c r="Q42" s="30"/>
      <c r="R42" s="39"/>
      <c r="S42" s="39"/>
      <c r="T42" s="49"/>
      <c r="U42" s="30"/>
      <c r="V42" s="39"/>
      <c r="W42" s="39"/>
      <c r="X42" s="49"/>
      <c r="Y42" s="30"/>
      <c r="AA42" s="39">
        <v>0</v>
      </c>
      <c r="AB42" s="39">
        <v>0</v>
      </c>
      <c r="AD42" s="115">
        <f t="shared" si="7"/>
        <v>0</v>
      </c>
      <c r="AE42" s="115">
        <f t="shared" si="8"/>
        <v>0</v>
      </c>
    </row>
    <row r="43" spans="1:31" ht="12.75">
      <c r="A43" s="91">
        <v>26</v>
      </c>
      <c r="B43" s="83" t="s">
        <v>66</v>
      </c>
      <c r="C43" s="83" t="s">
        <v>65</v>
      </c>
      <c r="D43" s="84" t="s">
        <v>1</v>
      </c>
      <c r="E43" s="73"/>
      <c r="F43" s="39"/>
      <c r="G43" s="39"/>
      <c r="H43" s="30"/>
      <c r="I43" s="30"/>
      <c r="J43" s="39"/>
      <c r="K43" s="39"/>
      <c r="L43" s="40"/>
      <c r="M43" s="40"/>
      <c r="N43" s="39"/>
      <c r="O43" s="39"/>
      <c r="P43" s="40"/>
      <c r="Q43" s="40"/>
      <c r="R43" s="39"/>
      <c r="S43" s="39"/>
      <c r="T43" s="40"/>
      <c r="U43" s="40"/>
      <c r="V43" s="39"/>
      <c r="W43" s="39"/>
      <c r="X43" s="40"/>
      <c r="Y43" s="30"/>
      <c r="AA43" s="39">
        <v>0</v>
      </c>
      <c r="AB43" s="39">
        <v>0</v>
      </c>
      <c r="AD43" s="115">
        <f t="shared" si="7"/>
        <v>0</v>
      </c>
      <c r="AE43" s="115">
        <f t="shared" si="8"/>
        <v>0</v>
      </c>
    </row>
    <row r="44" spans="1:31" ht="15">
      <c r="A44" s="97"/>
      <c r="B44" s="7" t="s">
        <v>19</v>
      </c>
      <c r="C44" s="98" t="s">
        <v>67</v>
      </c>
      <c r="D44" s="76"/>
      <c r="E44" s="73"/>
      <c r="F44" s="39"/>
      <c r="G44" s="40"/>
      <c r="H44" s="30"/>
      <c r="I44" s="30"/>
      <c r="J44" s="39"/>
      <c r="K44" s="40"/>
      <c r="L44" s="49"/>
      <c r="M44" s="30"/>
      <c r="N44" s="39"/>
      <c r="O44" s="40"/>
      <c r="P44" s="49"/>
      <c r="Q44" s="30"/>
      <c r="R44" s="39"/>
      <c r="S44" s="40"/>
      <c r="T44" s="49"/>
      <c r="U44" s="30"/>
      <c r="V44" s="39"/>
      <c r="W44" s="39"/>
      <c r="X44" s="49"/>
      <c r="Y44" s="30"/>
      <c r="AA44" s="39"/>
      <c r="AB44" s="40"/>
      <c r="AD44" s="115">
        <f t="shared" si="7"/>
        <v>0</v>
      </c>
      <c r="AE44" s="115">
        <f t="shared" si="8"/>
        <v>0</v>
      </c>
    </row>
    <row r="45" spans="1:31" ht="15">
      <c r="A45" s="91">
        <v>27</v>
      </c>
      <c r="B45" s="83" t="s">
        <v>50</v>
      </c>
      <c r="C45" s="83" t="s">
        <v>71</v>
      </c>
      <c r="D45" s="84" t="s">
        <v>17</v>
      </c>
      <c r="E45" s="73"/>
      <c r="F45" s="39"/>
      <c r="G45" s="39"/>
      <c r="H45" s="30"/>
      <c r="I45" s="30"/>
      <c r="J45" s="39"/>
      <c r="K45" s="39"/>
      <c r="L45" s="49"/>
      <c r="M45" s="30"/>
      <c r="N45" s="39"/>
      <c r="O45" s="39"/>
      <c r="P45" s="49"/>
      <c r="Q45" s="30"/>
      <c r="R45" s="39"/>
      <c r="S45" s="39"/>
      <c r="T45" s="49"/>
      <c r="U45" s="30"/>
      <c r="V45" s="39"/>
      <c r="W45" s="39"/>
      <c r="X45" s="49"/>
      <c r="Y45" s="30"/>
      <c r="AA45" s="39">
        <v>0</v>
      </c>
      <c r="AB45" s="39">
        <v>0</v>
      </c>
      <c r="AD45" s="115">
        <f t="shared" si="7"/>
        <v>0</v>
      </c>
      <c r="AE45" s="115">
        <f t="shared" si="8"/>
        <v>0</v>
      </c>
    </row>
    <row r="46" spans="1:31" ht="15">
      <c r="A46" s="91">
        <v>28</v>
      </c>
      <c r="B46" s="83" t="s">
        <v>51</v>
      </c>
      <c r="C46" s="83" t="s">
        <v>72</v>
      </c>
      <c r="D46" s="84" t="s">
        <v>17</v>
      </c>
      <c r="E46" s="73"/>
      <c r="F46" s="39"/>
      <c r="G46" s="39"/>
      <c r="H46" s="30"/>
      <c r="I46" s="30"/>
      <c r="J46" s="39"/>
      <c r="K46" s="39"/>
      <c r="L46" s="49"/>
      <c r="M46" s="30"/>
      <c r="N46" s="39"/>
      <c r="O46" s="39"/>
      <c r="P46" s="49"/>
      <c r="Q46" s="30"/>
      <c r="R46" s="39"/>
      <c r="S46" s="39"/>
      <c r="T46" s="49"/>
      <c r="U46" s="30"/>
      <c r="V46" s="39"/>
      <c r="W46" s="39"/>
      <c r="X46" s="49"/>
      <c r="Y46" s="30"/>
      <c r="AA46" s="39">
        <v>0</v>
      </c>
      <c r="AB46" s="39">
        <v>0</v>
      </c>
      <c r="AD46" s="115">
        <f t="shared" si="7"/>
        <v>0</v>
      </c>
      <c r="AE46" s="115">
        <f t="shared" si="8"/>
        <v>0</v>
      </c>
    </row>
    <row r="47" spans="1:31" ht="15">
      <c r="A47" s="99"/>
      <c r="B47" s="100" t="s">
        <v>68</v>
      </c>
      <c r="C47" s="98" t="s">
        <v>20</v>
      </c>
      <c r="D47" s="101"/>
      <c r="E47" s="73"/>
      <c r="F47" s="39"/>
      <c r="G47" s="39"/>
      <c r="H47" s="30"/>
      <c r="I47" s="30"/>
      <c r="J47" s="39"/>
      <c r="K47" s="39"/>
      <c r="L47" s="49"/>
      <c r="M47" s="49"/>
      <c r="N47" s="39"/>
      <c r="O47" s="39"/>
      <c r="P47" s="49"/>
      <c r="Q47" s="49"/>
      <c r="R47" s="39"/>
      <c r="S47" s="39"/>
      <c r="T47" s="49"/>
      <c r="U47" s="49"/>
      <c r="V47" s="39"/>
      <c r="W47" s="39"/>
      <c r="X47" s="49"/>
      <c r="Y47" s="30"/>
      <c r="AA47" s="39"/>
      <c r="AB47" s="39"/>
      <c r="AD47" s="115">
        <f t="shared" si="7"/>
        <v>0</v>
      </c>
      <c r="AE47" s="115">
        <f t="shared" si="8"/>
        <v>0</v>
      </c>
    </row>
    <row r="48" spans="1:31" ht="15">
      <c r="A48" s="29">
        <v>29</v>
      </c>
      <c r="B48" s="83" t="s">
        <v>52</v>
      </c>
      <c r="C48" s="83" t="s">
        <v>164</v>
      </c>
      <c r="D48" s="84" t="s">
        <v>11</v>
      </c>
      <c r="E48" s="73"/>
      <c r="F48" s="39">
        <v>50</v>
      </c>
      <c r="G48" s="39">
        <v>450</v>
      </c>
      <c r="H48" s="30">
        <f>+$E48*F48</f>
        <v>0</v>
      </c>
      <c r="I48" s="30">
        <f>+$E48*G48</f>
        <v>0</v>
      </c>
      <c r="J48" s="39">
        <v>50</v>
      </c>
      <c r="K48" s="39">
        <v>450</v>
      </c>
      <c r="L48" s="49">
        <f>+$E48*J48</f>
        <v>0</v>
      </c>
      <c r="M48" s="30">
        <f>+$E48*K48</f>
        <v>0</v>
      </c>
      <c r="N48" s="39">
        <v>50</v>
      </c>
      <c r="O48" s="39">
        <v>450</v>
      </c>
      <c r="P48" s="49">
        <f>+$E48*N48</f>
        <v>0</v>
      </c>
      <c r="Q48" s="30">
        <f>+$E48*O48</f>
        <v>0</v>
      </c>
      <c r="R48" s="39">
        <v>50</v>
      </c>
      <c r="S48" s="39">
        <v>450</v>
      </c>
      <c r="T48" s="49">
        <f>+$E48*R48</f>
        <v>0</v>
      </c>
      <c r="U48" s="30">
        <f>+$E48*S48</f>
        <v>0</v>
      </c>
      <c r="V48" s="39">
        <f>+F48+J48+N48+R48</f>
        <v>200</v>
      </c>
      <c r="W48" s="39">
        <f>+G48+K48+O48+S48</f>
        <v>1800</v>
      </c>
      <c r="X48" s="49">
        <f t="shared" si="0"/>
        <v>0</v>
      </c>
      <c r="Y48" s="30">
        <f t="shared" si="0"/>
        <v>0</v>
      </c>
      <c r="AA48" s="39">
        <v>10</v>
      </c>
      <c r="AB48" s="39">
        <v>1000</v>
      </c>
      <c r="AD48" s="115">
        <f t="shared" si="7"/>
        <v>50</v>
      </c>
      <c r="AE48" s="115">
        <f t="shared" si="8"/>
        <v>450</v>
      </c>
    </row>
    <row r="49" spans="1:31" ht="15">
      <c r="A49" s="99"/>
      <c r="B49" s="102"/>
      <c r="C49" s="103" t="s">
        <v>143</v>
      </c>
      <c r="D49" s="89"/>
      <c r="E49" s="73"/>
      <c r="F49" s="39"/>
      <c r="G49" s="39"/>
      <c r="H49" s="30"/>
      <c r="I49" s="30"/>
      <c r="J49" s="39"/>
      <c r="K49" s="39"/>
      <c r="L49" s="49"/>
      <c r="M49" s="30"/>
      <c r="N49" s="39"/>
      <c r="O49" s="39"/>
      <c r="P49" s="49"/>
      <c r="Q49" s="30"/>
      <c r="R49" s="39"/>
      <c r="S49" s="39"/>
      <c r="T49" s="49"/>
      <c r="U49" s="30"/>
      <c r="V49" s="39"/>
      <c r="W49" s="39"/>
      <c r="X49" s="49"/>
      <c r="Y49" s="30"/>
      <c r="AA49" s="39"/>
      <c r="AB49" s="39"/>
      <c r="AD49" s="115">
        <f t="shared" si="7"/>
        <v>0</v>
      </c>
      <c r="AE49" s="115">
        <f t="shared" si="8"/>
        <v>0</v>
      </c>
    </row>
    <row r="50" spans="1:31" ht="15">
      <c r="A50" s="99"/>
      <c r="B50" s="102"/>
      <c r="C50" s="104" t="s">
        <v>132</v>
      </c>
      <c r="D50" s="89"/>
      <c r="E50" s="73"/>
      <c r="F50" s="39"/>
      <c r="G50" s="39"/>
      <c r="H50" s="30"/>
      <c r="I50" s="30"/>
      <c r="J50" s="39"/>
      <c r="K50" s="39"/>
      <c r="L50" s="49"/>
      <c r="M50" s="30"/>
      <c r="N50" s="39"/>
      <c r="O50" s="39"/>
      <c r="P50" s="49"/>
      <c r="Q50" s="30"/>
      <c r="R50" s="39"/>
      <c r="S50" s="39"/>
      <c r="T50" s="49"/>
      <c r="U50" s="30"/>
      <c r="V50" s="39"/>
      <c r="W50" s="39"/>
      <c r="X50" s="49"/>
      <c r="Y50" s="30"/>
      <c r="AA50" s="39"/>
      <c r="AB50" s="39"/>
      <c r="AD50" s="115">
        <f t="shared" si="7"/>
        <v>0</v>
      </c>
      <c r="AE50" s="115">
        <f t="shared" si="8"/>
        <v>0</v>
      </c>
    </row>
    <row r="51" spans="1:31" ht="15">
      <c r="A51" s="99"/>
      <c r="B51" s="102"/>
      <c r="C51" s="104" t="s">
        <v>166</v>
      </c>
      <c r="D51" s="89"/>
      <c r="E51" s="73"/>
      <c r="F51" s="39"/>
      <c r="G51" s="39"/>
      <c r="H51" s="30"/>
      <c r="I51" s="30"/>
      <c r="J51" s="39"/>
      <c r="K51" s="39"/>
      <c r="L51" s="49"/>
      <c r="M51" s="30"/>
      <c r="N51" s="39"/>
      <c r="O51" s="39"/>
      <c r="P51" s="49"/>
      <c r="Q51" s="30"/>
      <c r="R51" s="39"/>
      <c r="S51" s="39"/>
      <c r="T51" s="49"/>
      <c r="U51" s="30"/>
      <c r="V51" s="39"/>
      <c r="W51" s="39"/>
      <c r="X51" s="49"/>
      <c r="Y51" s="30"/>
      <c r="AA51" s="39"/>
      <c r="AB51" s="39"/>
      <c r="AD51" s="115">
        <f t="shared" si="7"/>
        <v>0</v>
      </c>
      <c r="AE51" s="115">
        <f t="shared" si="8"/>
        <v>0</v>
      </c>
    </row>
    <row r="52" spans="1:31" ht="15">
      <c r="A52" s="99"/>
      <c r="B52" s="102"/>
      <c r="C52" s="104" t="s">
        <v>134</v>
      </c>
      <c r="D52" s="89"/>
      <c r="E52" s="73"/>
      <c r="F52" s="39"/>
      <c r="G52" s="39"/>
      <c r="H52" s="30"/>
      <c r="I52" s="30"/>
      <c r="J52" s="39"/>
      <c r="K52" s="39"/>
      <c r="L52" s="49"/>
      <c r="M52" s="30"/>
      <c r="N52" s="39"/>
      <c r="O52" s="39"/>
      <c r="P52" s="49"/>
      <c r="Q52" s="30"/>
      <c r="R52" s="39"/>
      <c r="S52" s="39"/>
      <c r="T52" s="49"/>
      <c r="U52" s="30"/>
      <c r="V52" s="39"/>
      <c r="W52" s="39"/>
      <c r="X52" s="49"/>
      <c r="Y52" s="30"/>
      <c r="AA52" s="39"/>
      <c r="AB52" s="39"/>
      <c r="AD52" s="115">
        <f t="shared" si="7"/>
        <v>0</v>
      </c>
      <c r="AE52" s="115">
        <f t="shared" si="8"/>
        <v>0</v>
      </c>
    </row>
    <row r="53" spans="1:31" ht="15">
      <c r="A53" s="99"/>
      <c r="B53" s="102"/>
      <c r="C53" s="104" t="s">
        <v>83</v>
      </c>
      <c r="D53" s="89"/>
      <c r="E53" s="73"/>
      <c r="F53" s="39"/>
      <c r="G53" s="39"/>
      <c r="H53" s="30"/>
      <c r="I53" s="30"/>
      <c r="J53" s="39"/>
      <c r="K53" s="39"/>
      <c r="L53" s="49"/>
      <c r="M53" s="30"/>
      <c r="N53" s="39"/>
      <c r="O53" s="39"/>
      <c r="P53" s="49"/>
      <c r="Q53" s="30"/>
      <c r="R53" s="39"/>
      <c r="S53" s="39"/>
      <c r="T53" s="49"/>
      <c r="U53" s="30"/>
      <c r="V53" s="39"/>
      <c r="W53" s="39"/>
      <c r="X53" s="49"/>
      <c r="Y53" s="30"/>
      <c r="AA53" s="39"/>
      <c r="AB53" s="39"/>
      <c r="AD53" s="115">
        <f t="shared" si="7"/>
        <v>0</v>
      </c>
      <c r="AE53" s="115">
        <f t="shared" si="8"/>
        <v>0</v>
      </c>
    </row>
    <row r="54" spans="1:31" ht="15">
      <c r="A54" s="99"/>
      <c r="B54" s="102"/>
      <c r="C54" s="105" t="s">
        <v>135</v>
      </c>
      <c r="D54" s="89"/>
      <c r="E54" s="73"/>
      <c r="F54" s="39"/>
      <c r="G54" s="39"/>
      <c r="H54" s="30"/>
      <c r="I54" s="30"/>
      <c r="J54" s="39"/>
      <c r="K54" s="39"/>
      <c r="L54" s="49"/>
      <c r="M54" s="30"/>
      <c r="N54" s="39"/>
      <c r="O54" s="39"/>
      <c r="P54" s="49"/>
      <c r="Q54" s="30"/>
      <c r="R54" s="39"/>
      <c r="S54" s="39"/>
      <c r="T54" s="49"/>
      <c r="U54" s="30"/>
      <c r="V54" s="39"/>
      <c r="W54" s="39"/>
      <c r="X54" s="49"/>
      <c r="Y54" s="30"/>
      <c r="AA54" s="39"/>
      <c r="AB54" s="39"/>
      <c r="AD54" s="115">
        <f t="shared" si="7"/>
        <v>0</v>
      </c>
      <c r="AE54" s="115">
        <f t="shared" si="8"/>
        <v>0</v>
      </c>
    </row>
    <row r="55" spans="1:31" ht="15">
      <c r="A55" s="99"/>
      <c r="B55" s="102"/>
      <c r="C55" s="104" t="s">
        <v>80</v>
      </c>
      <c r="D55" s="89"/>
      <c r="E55" s="73"/>
      <c r="F55" s="39"/>
      <c r="G55" s="39"/>
      <c r="H55" s="30"/>
      <c r="I55" s="30"/>
      <c r="J55" s="39"/>
      <c r="K55" s="39"/>
      <c r="L55" s="49"/>
      <c r="M55" s="30"/>
      <c r="N55" s="39"/>
      <c r="O55" s="39"/>
      <c r="P55" s="49"/>
      <c r="Q55" s="30"/>
      <c r="R55" s="39"/>
      <c r="S55" s="39"/>
      <c r="T55" s="49"/>
      <c r="U55" s="30"/>
      <c r="V55" s="39"/>
      <c r="W55" s="39"/>
      <c r="X55" s="49"/>
      <c r="Y55" s="30"/>
      <c r="AA55" s="39"/>
      <c r="AB55" s="39"/>
      <c r="AD55" s="115">
        <f t="shared" si="7"/>
        <v>0</v>
      </c>
      <c r="AE55" s="115">
        <f t="shared" si="8"/>
        <v>0</v>
      </c>
    </row>
    <row r="56" spans="1:31" ht="15">
      <c r="A56" s="29">
        <v>30</v>
      </c>
      <c r="B56" s="83" t="s">
        <v>53</v>
      </c>
      <c r="C56" s="83" t="s">
        <v>164</v>
      </c>
      <c r="D56" s="84" t="s">
        <v>11</v>
      </c>
      <c r="E56" s="73"/>
      <c r="F56" s="39">
        <v>250</v>
      </c>
      <c r="G56" s="39">
        <v>2000</v>
      </c>
      <c r="H56" s="30">
        <f>+$E56*F56</f>
        <v>0</v>
      </c>
      <c r="I56" s="30">
        <f>+$E56*G56</f>
        <v>0</v>
      </c>
      <c r="J56" s="39">
        <v>250</v>
      </c>
      <c r="K56" s="39">
        <v>2000</v>
      </c>
      <c r="L56" s="49">
        <f>+$E56*J56</f>
        <v>0</v>
      </c>
      <c r="M56" s="30">
        <f>+$E56*K56</f>
        <v>0</v>
      </c>
      <c r="N56" s="39">
        <v>250</v>
      </c>
      <c r="O56" s="39">
        <v>2000</v>
      </c>
      <c r="P56" s="49">
        <f>+$E56*N56</f>
        <v>0</v>
      </c>
      <c r="Q56" s="30">
        <f>+$E56*O56</f>
        <v>0</v>
      </c>
      <c r="R56" s="39">
        <v>250</v>
      </c>
      <c r="S56" s="39">
        <v>2000</v>
      </c>
      <c r="T56" s="49">
        <f>+$E56*R56</f>
        <v>0</v>
      </c>
      <c r="U56" s="30">
        <f>+$E56*S56</f>
        <v>0</v>
      </c>
      <c r="V56" s="39">
        <f>+F56+J56+N56+R56</f>
        <v>1000</v>
      </c>
      <c r="W56" s="39">
        <f>+G56+K56+O56+S56</f>
        <v>8000</v>
      </c>
      <c r="X56" s="49">
        <f>+H56+L56+P56+T56</f>
        <v>0</v>
      </c>
      <c r="Y56" s="30">
        <f>+I56+M56+Q56+U56</f>
        <v>0</v>
      </c>
      <c r="AA56" s="39">
        <v>50</v>
      </c>
      <c r="AB56" s="39">
        <v>5000</v>
      </c>
      <c r="AD56" s="115">
        <f t="shared" si="7"/>
        <v>250</v>
      </c>
      <c r="AE56" s="115">
        <f t="shared" si="8"/>
        <v>2250</v>
      </c>
    </row>
    <row r="57" spans="1:31" ht="15">
      <c r="A57" s="99"/>
      <c r="B57" s="102"/>
      <c r="C57" s="103" t="s">
        <v>144</v>
      </c>
      <c r="D57" s="89"/>
      <c r="E57" s="73"/>
      <c r="F57" s="39"/>
      <c r="G57" s="39"/>
      <c r="H57" s="30"/>
      <c r="I57" s="30"/>
      <c r="J57" s="39"/>
      <c r="K57" s="39"/>
      <c r="L57" s="49"/>
      <c r="M57" s="30"/>
      <c r="N57" s="39"/>
      <c r="O57" s="39"/>
      <c r="P57" s="49"/>
      <c r="Q57" s="30"/>
      <c r="R57" s="39"/>
      <c r="S57" s="39"/>
      <c r="T57" s="49"/>
      <c r="U57" s="30"/>
      <c r="V57" s="39"/>
      <c r="W57" s="39"/>
      <c r="X57" s="49"/>
      <c r="Y57" s="30"/>
      <c r="AA57" s="39"/>
      <c r="AB57" s="39"/>
      <c r="AD57" s="115">
        <f t="shared" si="7"/>
        <v>0</v>
      </c>
      <c r="AE57" s="115">
        <f t="shared" si="8"/>
        <v>0</v>
      </c>
    </row>
    <row r="58" spans="1:31" ht="15">
      <c r="A58" s="99"/>
      <c r="B58" s="102"/>
      <c r="C58" s="104" t="s">
        <v>132</v>
      </c>
      <c r="D58" s="89"/>
      <c r="E58" s="73"/>
      <c r="F58" s="39"/>
      <c r="G58" s="39"/>
      <c r="H58" s="30"/>
      <c r="I58" s="30"/>
      <c r="J58" s="39"/>
      <c r="K58" s="39"/>
      <c r="L58" s="49"/>
      <c r="M58" s="30"/>
      <c r="N58" s="39"/>
      <c r="O58" s="39"/>
      <c r="P58" s="49"/>
      <c r="Q58" s="30"/>
      <c r="R58" s="39"/>
      <c r="S58" s="39"/>
      <c r="T58" s="49"/>
      <c r="U58" s="30"/>
      <c r="V58" s="39"/>
      <c r="W58" s="39"/>
      <c r="X58" s="49"/>
      <c r="Y58" s="30"/>
      <c r="AA58" s="39"/>
      <c r="AB58" s="39"/>
      <c r="AD58" s="115">
        <f t="shared" si="7"/>
        <v>0</v>
      </c>
      <c r="AE58" s="115">
        <f t="shared" si="8"/>
        <v>0</v>
      </c>
    </row>
    <row r="59" spans="1:31" ht="15">
      <c r="A59" s="99"/>
      <c r="B59" s="102"/>
      <c r="C59" s="104" t="s">
        <v>166</v>
      </c>
      <c r="D59" s="89"/>
      <c r="E59" s="73"/>
      <c r="F59" s="39"/>
      <c r="G59" s="39"/>
      <c r="H59" s="30"/>
      <c r="I59" s="30"/>
      <c r="J59" s="39"/>
      <c r="K59" s="39"/>
      <c r="L59" s="49"/>
      <c r="M59" s="30"/>
      <c r="N59" s="39"/>
      <c r="O59" s="39"/>
      <c r="P59" s="49"/>
      <c r="Q59" s="30"/>
      <c r="R59" s="39"/>
      <c r="S59" s="39"/>
      <c r="T59" s="49"/>
      <c r="U59" s="30"/>
      <c r="V59" s="39"/>
      <c r="W59" s="39"/>
      <c r="X59" s="49"/>
      <c r="Y59" s="30"/>
      <c r="AA59" s="39"/>
      <c r="AB59" s="39"/>
      <c r="AD59" s="115">
        <f t="shared" si="7"/>
        <v>0</v>
      </c>
      <c r="AE59" s="115">
        <f t="shared" si="8"/>
        <v>0</v>
      </c>
    </row>
    <row r="60" spans="1:31" ht="15">
      <c r="A60" s="99"/>
      <c r="B60" s="102"/>
      <c r="C60" s="104" t="s">
        <v>134</v>
      </c>
      <c r="D60" s="89"/>
      <c r="E60" s="73"/>
      <c r="F60" s="39"/>
      <c r="G60" s="39"/>
      <c r="H60" s="30"/>
      <c r="I60" s="30"/>
      <c r="J60" s="39"/>
      <c r="K60" s="39"/>
      <c r="L60" s="49"/>
      <c r="M60" s="30"/>
      <c r="N60" s="39"/>
      <c r="O60" s="39"/>
      <c r="P60" s="49"/>
      <c r="Q60" s="30"/>
      <c r="R60" s="39"/>
      <c r="S60" s="39"/>
      <c r="T60" s="49"/>
      <c r="U60" s="30"/>
      <c r="V60" s="39"/>
      <c r="W60" s="39"/>
      <c r="X60" s="49"/>
      <c r="Y60" s="30"/>
      <c r="AA60" s="39"/>
      <c r="AB60" s="39"/>
      <c r="AD60" s="115">
        <f t="shared" si="7"/>
        <v>0</v>
      </c>
      <c r="AE60" s="115">
        <f t="shared" si="8"/>
        <v>0</v>
      </c>
    </row>
    <row r="61" spans="1:31" ht="15">
      <c r="A61" s="99"/>
      <c r="B61" s="102"/>
      <c r="C61" s="104" t="s">
        <v>83</v>
      </c>
      <c r="D61" s="89"/>
      <c r="E61" s="73"/>
      <c r="F61" s="39"/>
      <c r="G61" s="39"/>
      <c r="H61" s="30"/>
      <c r="I61" s="30"/>
      <c r="J61" s="39"/>
      <c r="K61" s="39"/>
      <c r="L61" s="49"/>
      <c r="M61" s="30"/>
      <c r="N61" s="39"/>
      <c r="O61" s="39"/>
      <c r="P61" s="49"/>
      <c r="Q61" s="30"/>
      <c r="R61" s="39"/>
      <c r="S61" s="39"/>
      <c r="T61" s="49"/>
      <c r="U61" s="30"/>
      <c r="V61" s="39"/>
      <c r="W61" s="39"/>
      <c r="X61" s="49"/>
      <c r="Y61" s="30"/>
      <c r="AA61" s="39"/>
      <c r="AB61" s="39"/>
      <c r="AD61" s="115">
        <f t="shared" si="7"/>
        <v>0</v>
      </c>
      <c r="AE61" s="115">
        <f t="shared" si="8"/>
        <v>0</v>
      </c>
    </row>
    <row r="62" spans="1:31" ht="15">
      <c r="A62" s="99"/>
      <c r="B62" s="102"/>
      <c r="C62" s="105" t="s">
        <v>135</v>
      </c>
      <c r="D62" s="89"/>
      <c r="E62" s="73"/>
      <c r="F62" s="39"/>
      <c r="G62" s="39"/>
      <c r="H62" s="30"/>
      <c r="I62" s="30"/>
      <c r="J62" s="39"/>
      <c r="K62" s="39"/>
      <c r="L62" s="49"/>
      <c r="M62" s="30"/>
      <c r="N62" s="39"/>
      <c r="O62" s="39"/>
      <c r="P62" s="49"/>
      <c r="Q62" s="30"/>
      <c r="R62" s="39"/>
      <c r="S62" s="39"/>
      <c r="T62" s="49"/>
      <c r="U62" s="30"/>
      <c r="V62" s="39"/>
      <c r="W62" s="39"/>
      <c r="X62" s="49"/>
      <c r="Y62" s="30"/>
      <c r="AA62" s="39"/>
      <c r="AB62" s="39"/>
      <c r="AD62" s="115">
        <f t="shared" si="7"/>
        <v>0</v>
      </c>
      <c r="AE62" s="115">
        <f t="shared" si="8"/>
        <v>0</v>
      </c>
    </row>
    <row r="63" spans="1:31" ht="15">
      <c r="A63" s="99"/>
      <c r="B63" s="102"/>
      <c r="C63" s="104" t="s">
        <v>80</v>
      </c>
      <c r="D63" s="89"/>
      <c r="E63" s="73"/>
      <c r="F63" s="39"/>
      <c r="G63" s="39"/>
      <c r="H63" s="30"/>
      <c r="I63" s="30"/>
      <c r="J63" s="39"/>
      <c r="K63" s="39"/>
      <c r="L63" s="49"/>
      <c r="M63" s="30"/>
      <c r="N63" s="39"/>
      <c r="O63" s="39"/>
      <c r="P63" s="49"/>
      <c r="Q63" s="30"/>
      <c r="R63" s="39"/>
      <c r="S63" s="39"/>
      <c r="T63" s="49"/>
      <c r="U63" s="30"/>
      <c r="V63" s="39"/>
      <c r="W63" s="39"/>
      <c r="X63" s="49"/>
      <c r="Y63" s="30"/>
      <c r="AA63" s="39"/>
      <c r="AB63" s="39"/>
      <c r="AD63" s="115">
        <f t="shared" si="7"/>
        <v>0</v>
      </c>
      <c r="AE63" s="115">
        <f t="shared" si="8"/>
        <v>0</v>
      </c>
    </row>
    <row r="64" spans="1:31" ht="15">
      <c r="A64" s="29">
        <v>31</v>
      </c>
      <c r="B64" s="83" t="s">
        <v>55</v>
      </c>
      <c r="C64" s="83" t="s">
        <v>164</v>
      </c>
      <c r="D64" s="84" t="s">
        <v>11</v>
      </c>
      <c r="E64" s="73"/>
      <c r="F64" s="39">
        <v>250</v>
      </c>
      <c r="G64" s="39">
        <v>2000</v>
      </c>
      <c r="H64" s="30">
        <f>+$E64*F64</f>
        <v>0</v>
      </c>
      <c r="I64" s="30">
        <f>+$E64*G64</f>
        <v>0</v>
      </c>
      <c r="J64" s="39">
        <v>250</v>
      </c>
      <c r="K64" s="39">
        <v>2000</v>
      </c>
      <c r="L64" s="49">
        <f>+$E64*J64</f>
        <v>0</v>
      </c>
      <c r="M64" s="30">
        <f>+$E64*K64</f>
        <v>0</v>
      </c>
      <c r="N64" s="39">
        <v>250</v>
      </c>
      <c r="O64" s="39">
        <v>2000</v>
      </c>
      <c r="P64" s="49">
        <f>+$E64*N64</f>
        <v>0</v>
      </c>
      <c r="Q64" s="30">
        <f>+$E64*O64</f>
        <v>0</v>
      </c>
      <c r="R64" s="39">
        <v>250</v>
      </c>
      <c r="S64" s="39">
        <v>2000</v>
      </c>
      <c r="T64" s="49">
        <f>+$E64*R64</f>
        <v>0</v>
      </c>
      <c r="U64" s="30">
        <f>+$E64*S64</f>
        <v>0</v>
      </c>
      <c r="V64" s="39">
        <f>+F64+J64+N64+R64</f>
        <v>1000</v>
      </c>
      <c r="W64" s="39">
        <f>+G64+K64+O64+S64</f>
        <v>8000</v>
      </c>
      <c r="X64" s="49">
        <f>+H64+L64+P64+T64</f>
        <v>0</v>
      </c>
      <c r="Y64" s="30">
        <f>+I64+M64+Q64+U64</f>
        <v>0</v>
      </c>
      <c r="AA64" s="39">
        <v>50</v>
      </c>
      <c r="AB64" s="39">
        <v>5000</v>
      </c>
      <c r="AD64" s="115">
        <f t="shared" si="7"/>
        <v>250</v>
      </c>
      <c r="AE64" s="115">
        <f t="shared" si="8"/>
        <v>2250</v>
      </c>
    </row>
    <row r="65" spans="1:31" ht="15">
      <c r="A65" s="99"/>
      <c r="B65" s="102"/>
      <c r="C65" s="103" t="s">
        <v>145</v>
      </c>
      <c r="D65" s="89"/>
      <c r="E65" s="73"/>
      <c r="F65" s="39"/>
      <c r="G65" s="39"/>
      <c r="H65" s="30"/>
      <c r="I65" s="30"/>
      <c r="J65" s="39"/>
      <c r="K65" s="39"/>
      <c r="L65" s="49"/>
      <c r="M65" s="30"/>
      <c r="N65" s="39"/>
      <c r="O65" s="39"/>
      <c r="P65" s="49"/>
      <c r="Q65" s="30"/>
      <c r="R65" s="39"/>
      <c r="S65" s="39"/>
      <c r="T65" s="49"/>
      <c r="U65" s="30"/>
      <c r="V65" s="39"/>
      <c r="W65" s="39"/>
      <c r="X65" s="49"/>
      <c r="Y65" s="30"/>
      <c r="AA65" s="39"/>
      <c r="AB65" s="39"/>
      <c r="AD65" s="115">
        <f t="shared" si="7"/>
        <v>0</v>
      </c>
      <c r="AE65" s="115">
        <f t="shared" si="8"/>
        <v>0</v>
      </c>
    </row>
    <row r="66" spans="1:31" ht="15">
      <c r="A66" s="99"/>
      <c r="B66" s="102"/>
      <c r="C66" s="104" t="s">
        <v>132</v>
      </c>
      <c r="D66" s="89"/>
      <c r="E66" s="73"/>
      <c r="F66" s="39"/>
      <c r="G66" s="39"/>
      <c r="H66" s="30"/>
      <c r="I66" s="30"/>
      <c r="J66" s="39"/>
      <c r="K66" s="39"/>
      <c r="L66" s="49"/>
      <c r="M66" s="30"/>
      <c r="N66" s="39"/>
      <c r="O66" s="39"/>
      <c r="P66" s="49"/>
      <c r="Q66" s="30"/>
      <c r="R66" s="39"/>
      <c r="S66" s="39"/>
      <c r="T66" s="49"/>
      <c r="U66" s="30"/>
      <c r="V66" s="39"/>
      <c r="W66" s="39"/>
      <c r="X66" s="49"/>
      <c r="Y66" s="30"/>
      <c r="AA66" s="39"/>
      <c r="AB66" s="39"/>
      <c r="AD66" s="115">
        <f t="shared" si="7"/>
        <v>0</v>
      </c>
      <c r="AE66" s="115">
        <f t="shared" si="8"/>
        <v>0</v>
      </c>
    </row>
    <row r="67" spans="1:31" ht="15">
      <c r="A67" s="99"/>
      <c r="B67" s="102"/>
      <c r="C67" s="104" t="s">
        <v>166</v>
      </c>
      <c r="D67" s="89"/>
      <c r="E67" s="73"/>
      <c r="F67" s="39"/>
      <c r="G67" s="39"/>
      <c r="H67" s="30"/>
      <c r="I67" s="30"/>
      <c r="J67" s="39"/>
      <c r="K67" s="39"/>
      <c r="L67" s="49"/>
      <c r="M67" s="30"/>
      <c r="N67" s="39"/>
      <c r="O67" s="39"/>
      <c r="P67" s="49"/>
      <c r="Q67" s="30"/>
      <c r="R67" s="39"/>
      <c r="S67" s="39"/>
      <c r="T67" s="49"/>
      <c r="U67" s="30"/>
      <c r="V67" s="39"/>
      <c r="W67" s="39"/>
      <c r="X67" s="49"/>
      <c r="Y67" s="30"/>
      <c r="AA67" s="39"/>
      <c r="AB67" s="39"/>
      <c r="AD67" s="115">
        <f t="shared" si="7"/>
        <v>0</v>
      </c>
      <c r="AE67" s="115">
        <f t="shared" si="8"/>
        <v>0</v>
      </c>
    </row>
    <row r="68" spans="1:31" ht="15">
      <c r="A68" s="99"/>
      <c r="B68" s="102"/>
      <c r="C68" s="104" t="s">
        <v>134</v>
      </c>
      <c r="D68" s="89"/>
      <c r="E68" s="73"/>
      <c r="F68" s="39"/>
      <c r="G68" s="39"/>
      <c r="H68" s="30"/>
      <c r="I68" s="30"/>
      <c r="J68" s="39"/>
      <c r="K68" s="39"/>
      <c r="L68" s="49"/>
      <c r="M68" s="30"/>
      <c r="N68" s="39"/>
      <c r="O68" s="39"/>
      <c r="P68" s="49"/>
      <c r="Q68" s="30"/>
      <c r="R68" s="39"/>
      <c r="S68" s="39"/>
      <c r="T68" s="49"/>
      <c r="U68" s="30"/>
      <c r="V68" s="39"/>
      <c r="W68" s="39"/>
      <c r="X68" s="49"/>
      <c r="Y68" s="30"/>
      <c r="AA68" s="39"/>
      <c r="AB68" s="39"/>
      <c r="AD68" s="115">
        <f t="shared" si="7"/>
        <v>0</v>
      </c>
      <c r="AE68" s="115">
        <f t="shared" si="8"/>
        <v>0</v>
      </c>
    </row>
    <row r="69" spans="1:31" ht="15">
      <c r="A69" s="99"/>
      <c r="B69" s="102"/>
      <c r="C69" s="104" t="s">
        <v>83</v>
      </c>
      <c r="D69" s="89"/>
      <c r="E69" s="73"/>
      <c r="F69" s="39"/>
      <c r="G69" s="39"/>
      <c r="H69" s="30"/>
      <c r="I69" s="30"/>
      <c r="J69" s="39"/>
      <c r="K69" s="39"/>
      <c r="L69" s="49"/>
      <c r="M69" s="30"/>
      <c r="N69" s="39"/>
      <c r="O69" s="39"/>
      <c r="P69" s="49"/>
      <c r="Q69" s="30"/>
      <c r="R69" s="39"/>
      <c r="S69" s="39"/>
      <c r="T69" s="49"/>
      <c r="U69" s="30"/>
      <c r="V69" s="39"/>
      <c r="W69" s="39"/>
      <c r="X69" s="49"/>
      <c r="Y69" s="30"/>
      <c r="AA69" s="39"/>
      <c r="AB69" s="39"/>
      <c r="AD69" s="115">
        <f t="shared" si="7"/>
        <v>0</v>
      </c>
      <c r="AE69" s="115">
        <f t="shared" si="8"/>
        <v>0</v>
      </c>
    </row>
    <row r="70" spans="1:31" ht="15">
      <c r="A70" s="99"/>
      <c r="B70" s="102"/>
      <c r="C70" s="105" t="s">
        <v>135</v>
      </c>
      <c r="D70" s="89"/>
      <c r="E70" s="73"/>
      <c r="F70" s="39"/>
      <c r="G70" s="39"/>
      <c r="H70" s="30"/>
      <c r="I70" s="30"/>
      <c r="J70" s="39"/>
      <c r="K70" s="39"/>
      <c r="L70" s="49"/>
      <c r="M70" s="30"/>
      <c r="N70" s="39"/>
      <c r="O70" s="39"/>
      <c r="P70" s="49"/>
      <c r="Q70" s="30"/>
      <c r="R70" s="39"/>
      <c r="S70" s="39"/>
      <c r="T70" s="49"/>
      <c r="U70" s="30"/>
      <c r="V70" s="39"/>
      <c r="W70" s="39"/>
      <c r="X70" s="49"/>
      <c r="Y70" s="30"/>
      <c r="AA70" s="39"/>
      <c r="AB70" s="39"/>
      <c r="AD70" s="115">
        <f t="shared" si="7"/>
        <v>0</v>
      </c>
      <c r="AE70" s="115">
        <f t="shared" si="8"/>
        <v>0</v>
      </c>
    </row>
    <row r="71" spans="1:31" ht="15">
      <c r="A71" s="99"/>
      <c r="B71" s="102"/>
      <c r="C71" s="104" t="s">
        <v>80</v>
      </c>
      <c r="D71" s="89"/>
      <c r="E71" s="73"/>
      <c r="F71" s="39"/>
      <c r="G71" s="39"/>
      <c r="H71" s="30"/>
      <c r="I71" s="30"/>
      <c r="J71" s="39"/>
      <c r="K71" s="39"/>
      <c r="L71" s="49"/>
      <c r="M71" s="30"/>
      <c r="N71" s="39"/>
      <c r="O71" s="39"/>
      <c r="P71" s="49"/>
      <c r="Q71" s="30"/>
      <c r="R71" s="39"/>
      <c r="S71" s="39"/>
      <c r="T71" s="49"/>
      <c r="U71" s="30"/>
      <c r="V71" s="39"/>
      <c r="W71" s="39"/>
      <c r="X71" s="49"/>
      <c r="Y71" s="30"/>
      <c r="AA71" s="39"/>
      <c r="AB71" s="39"/>
      <c r="AD71" s="115">
        <f t="shared" si="7"/>
        <v>0</v>
      </c>
      <c r="AE71" s="115">
        <f t="shared" si="8"/>
        <v>0</v>
      </c>
    </row>
    <row r="72" spans="1:31" ht="15">
      <c r="A72" s="29">
        <v>32</v>
      </c>
      <c r="B72" s="83" t="s">
        <v>74</v>
      </c>
      <c r="C72" s="204" t="s">
        <v>198</v>
      </c>
      <c r="D72" s="84" t="s">
        <v>11</v>
      </c>
      <c r="E72" s="73"/>
      <c r="F72" s="39">
        <v>50</v>
      </c>
      <c r="G72" s="39">
        <v>450</v>
      </c>
      <c r="H72" s="30">
        <f>+$E72*F72</f>
        <v>0</v>
      </c>
      <c r="I72" s="30">
        <f>+$E72*G72</f>
        <v>0</v>
      </c>
      <c r="J72" s="39">
        <v>50</v>
      </c>
      <c r="K72" s="39">
        <v>450</v>
      </c>
      <c r="L72" s="49">
        <f>+$E72*J72</f>
        <v>0</v>
      </c>
      <c r="M72" s="30">
        <f>+$E72*K72</f>
        <v>0</v>
      </c>
      <c r="N72" s="39">
        <v>50</v>
      </c>
      <c r="O72" s="39">
        <v>450</v>
      </c>
      <c r="P72" s="49">
        <f>+$E72*N72</f>
        <v>0</v>
      </c>
      <c r="Q72" s="30">
        <f>+$E72*O72</f>
        <v>0</v>
      </c>
      <c r="R72" s="39">
        <v>50</v>
      </c>
      <c r="S72" s="39">
        <v>450</v>
      </c>
      <c r="T72" s="49">
        <f>+$E72*R72</f>
        <v>0</v>
      </c>
      <c r="U72" s="30">
        <f>+$E72*S72</f>
        <v>0</v>
      </c>
      <c r="V72" s="39">
        <f>+F72+J72+N72+R72</f>
        <v>200</v>
      </c>
      <c r="W72" s="39">
        <f>+G72+K72+O72+S72</f>
        <v>1800</v>
      </c>
      <c r="X72" s="49">
        <f>+H72+L72+P72+T72</f>
        <v>0</v>
      </c>
      <c r="Y72" s="30">
        <f>+I72+M72+Q72+U72</f>
        <v>0</v>
      </c>
      <c r="AA72" s="39">
        <v>10</v>
      </c>
      <c r="AB72" s="39">
        <v>1000</v>
      </c>
      <c r="AD72" s="115">
        <f t="shared" si="7"/>
        <v>50</v>
      </c>
      <c r="AE72" s="115">
        <f t="shared" si="8"/>
        <v>450</v>
      </c>
    </row>
    <row r="73" spans="1:31" ht="15">
      <c r="A73" s="99"/>
      <c r="B73" s="102"/>
      <c r="C73" s="103" t="s">
        <v>143</v>
      </c>
      <c r="D73" s="89"/>
      <c r="E73" s="73"/>
      <c r="F73" s="39"/>
      <c r="G73" s="39"/>
      <c r="H73" s="30"/>
      <c r="I73" s="30"/>
      <c r="J73" s="39"/>
      <c r="K73" s="39"/>
      <c r="L73" s="49"/>
      <c r="M73" s="30"/>
      <c r="N73" s="39"/>
      <c r="O73" s="39"/>
      <c r="P73" s="49"/>
      <c r="Q73" s="30"/>
      <c r="R73" s="39"/>
      <c r="S73" s="39"/>
      <c r="T73" s="49"/>
      <c r="U73" s="30"/>
      <c r="V73" s="39"/>
      <c r="W73" s="39"/>
      <c r="X73" s="49"/>
      <c r="Y73" s="30"/>
      <c r="AA73" s="39"/>
      <c r="AB73" s="39"/>
      <c r="AD73" s="115">
        <f t="shared" si="7"/>
        <v>0</v>
      </c>
      <c r="AE73" s="115">
        <f t="shared" si="8"/>
        <v>0</v>
      </c>
    </row>
    <row r="74" spans="1:31" ht="15">
      <c r="A74" s="99"/>
      <c r="B74" s="102"/>
      <c r="C74" s="104" t="s">
        <v>132</v>
      </c>
      <c r="D74" s="89"/>
      <c r="E74" s="73"/>
      <c r="F74" s="39"/>
      <c r="G74" s="39"/>
      <c r="H74" s="30"/>
      <c r="I74" s="30"/>
      <c r="J74" s="39"/>
      <c r="K74" s="39"/>
      <c r="L74" s="49"/>
      <c r="M74" s="30"/>
      <c r="N74" s="39"/>
      <c r="O74" s="39"/>
      <c r="P74" s="49"/>
      <c r="Q74" s="30"/>
      <c r="R74" s="39"/>
      <c r="S74" s="39"/>
      <c r="T74" s="49"/>
      <c r="U74" s="30"/>
      <c r="V74" s="39"/>
      <c r="W74" s="39"/>
      <c r="X74" s="49"/>
      <c r="Y74" s="30"/>
      <c r="AA74" s="39"/>
      <c r="AB74" s="39"/>
      <c r="AD74" s="115">
        <f t="shared" si="7"/>
        <v>0</v>
      </c>
      <c r="AE74" s="115">
        <f t="shared" si="8"/>
        <v>0</v>
      </c>
    </row>
    <row r="75" spans="1:31" ht="15">
      <c r="A75" s="99"/>
      <c r="B75" s="102"/>
      <c r="C75" s="104" t="s">
        <v>166</v>
      </c>
      <c r="D75" s="89"/>
      <c r="E75" s="73"/>
      <c r="F75" s="39"/>
      <c r="G75" s="39"/>
      <c r="H75" s="30"/>
      <c r="I75" s="30"/>
      <c r="J75" s="39"/>
      <c r="K75" s="39"/>
      <c r="L75" s="49"/>
      <c r="M75" s="30"/>
      <c r="N75" s="39"/>
      <c r="O75" s="39"/>
      <c r="P75" s="49"/>
      <c r="Q75" s="30"/>
      <c r="R75" s="39"/>
      <c r="S75" s="39"/>
      <c r="T75" s="49"/>
      <c r="U75" s="30"/>
      <c r="V75" s="39"/>
      <c r="W75" s="39"/>
      <c r="X75" s="49"/>
      <c r="Y75" s="30"/>
      <c r="AA75" s="39"/>
      <c r="AB75" s="39"/>
      <c r="AD75" s="115">
        <f t="shared" si="7"/>
        <v>0</v>
      </c>
      <c r="AE75" s="115">
        <f t="shared" si="8"/>
        <v>0</v>
      </c>
    </row>
    <row r="76" spans="1:31" ht="15">
      <c r="A76" s="99"/>
      <c r="B76" s="102"/>
      <c r="C76" s="104" t="s">
        <v>134</v>
      </c>
      <c r="D76" s="89"/>
      <c r="E76" s="73"/>
      <c r="F76" s="39"/>
      <c r="G76" s="39"/>
      <c r="H76" s="30"/>
      <c r="I76" s="30"/>
      <c r="J76" s="39"/>
      <c r="K76" s="39"/>
      <c r="L76" s="49"/>
      <c r="M76" s="30"/>
      <c r="N76" s="39"/>
      <c r="O76" s="39"/>
      <c r="P76" s="49"/>
      <c r="Q76" s="30"/>
      <c r="R76" s="39"/>
      <c r="S76" s="39"/>
      <c r="T76" s="49"/>
      <c r="U76" s="30"/>
      <c r="V76" s="39"/>
      <c r="W76" s="39"/>
      <c r="X76" s="49"/>
      <c r="Y76" s="30"/>
      <c r="AA76" s="39"/>
      <c r="AB76" s="39"/>
      <c r="AD76" s="115">
        <f t="shared" si="7"/>
        <v>0</v>
      </c>
      <c r="AE76" s="115">
        <f t="shared" si="8"/>
        <v>0</v>
      </c>
    </row>
    <row r="77" spans="1:31" ht="15">
      <c r="A77" s="99"/>
      <c r="B77" s="102"/>
      <c r="C77" s="104" t="s">
        <v>83</v>
      </c>
      <c r="D77" s="89"/>
      <c r="E77" s="73"/>
      <c r="F77" s="39"/>
      <c r="G77" s="39"/>
      <c r="H77" s="30"/>
      <c r="I77" s="30"/>
      <c r="J77" s="39"/>
      <c r="K77" s="39"/>
      <c r="L77" s="49"/>
      <c r="M77" s="30"/>
      <c r="N77" s="39"/>
      <c r="O77" s="39"/>
      <c r="P77" s="49"/>
      <c r="Q77" s="30"/>
      <c r="R77" s="39"/>
      <c r="S77" s="39"/>
      <c r="T77" s="49"/>
      <c r="U77" s="30"/>
      <c r="V77" s="39"/>
      <c r="W77" s="39"/>
      <c r="X77" s="49"/>
      <c r="Y77" s="30"/>
      <c r="AA77" s="39"/>
      <c r="AB77" s="39"/>
      <c r="AD77" s="115">
        <f t="shared" si="7"/>
        <v>0</v>
      </c>
      <c r="AE77" s="115">
        <f t="shared" si="8"/>
        <v>0</v>
      </c>
    </row>
    <row r="78" spans="1:31" ht="15">
      <c r="A78" s="99"/>
      <c r="B78" s="102"/>
      <c r="C78" s="105" t="s">
        <v>135</v>
      </c>
      <c r="D78" s="89"/>
      <c r="E78" s="73"/>
      <c r="F78" s="39"/>
      <c r="G78" s="39"/>
      <c r="H78" s="30"/>
      <c r="I78" s="30"/>
      <c r="J78" s="39"/>
      <c r="K78" s="39"/>
      <c r="L78" s="49"/>
      <c r="M78" s="30"/>
      <c r="N78" s="39"/>
      <c r="O78" s="39"/>
      <c r="P78" s="49"/>
      <c r="Q78" s="30"/>
      <c r="R78" s="39"/>
      <c r="S78" s="39"/>
      <c r="T78" s="49"/>
      <c r="U78" s="30"/>
      <c r="V78" s="39"/>
      <c r="W78" s="39"/>
      <c r="X78" s="49"/>
      <c r="Y78" s="30"/>
      <c r="AA78" s="39"/>
      <c r="AB78" s="39"/>
      <c r="AD78" s="115">
        <f t="shared" si="7"/>
        <v>0</v>
      </c>
      <c r="AE78" s="115">
        <f t="shared" si="8"/>
        <v>0</v>
      </c>
    </row>
    <row r="79" spans="1:31" ht="15">
      <c r="A79" s="99"/>
      <c r="B79" s="102"/>
      <c r="C79" s="104" t="s">
        <v>204</v>
      </c>
      <c r="D79" s="89"/>
      <c r="E79" s="73"/>
      <c r="F79" s="39"/>
      <c r="G79" s="39"/>
      <c r="H79" s="30"/>
      <c r="I79" s="30"/>
      <c r="J79" s="39"/>
      <c r="K79" s="39"/>
      <c r="L79" s="49"/>
      <c r="M79" s="30"/>
      <c r="N79" s="39"/>
      <c r="O79" s="39"/>
      <c r="P79" s="49"/>
      <c r="Q79" s="30"/>
      <c r="R79" s="39"/>
      <c r="S79" s="39"/>
      <c r="T79" s="49"/>
      <c r="U79" s="30"/>
      <c r="V79" s="39"/>
      <c r="W79" s="39"/>
      <c r="X79" s="49"/>
      <c r="Y79" s="30"/>
      <c r="AA79" s="39"/>
      <c r="AB79" s="39"/>
      <c r="AD79" s="115">
        <f t="shared" si="7"/>
        <v>0</v>
      </c>
      <c r="AE79" s="115">
        <f t="shared" si="8"/>
        <v>0</v>
      </c>
    </row>
    <row r="80" spans="1:31" ht="15">
      <c r="A80" s="99"/>
      <c r="B80" s="102"/>
      <c r="C80" s="104" t="s">
        <v>80</v>
      </c>
      <c r="D80" s="89"/>
      <c r="E80" s="73"/>
      <c r="F80" s="39"/>
      <c r="G80" s="39"/>
      <c r="H80" s="30"/>
      <c r="I80" s="30"/>
      <c r="J80" s="39"/>
      <c r="K80" s="39"/>
      <c r="L80" s="49"/>
      <c r="M80" s="30"/>
      <c r="N80" s="39"/>
      <c r="O80" s="39"/>
      <c r="P80" s="49"/>
      <c r="Q80" s="30"/>
      <c r="R80" s="39"/>
      <c r="S80" s="39"/>
      <c r="T80" s="49"/>
      <c r="U80" s="30"/>
      <c r="V80" s="39"/>
      <c r="W80" s="39"/>
      <c r="X80" s="49"/>
      <c r="Y80" s="30"/>
      <c r="AA80" s="39"/>
      <c r="AB80" s="39"/>
      <c r="AD80" s="115">
        <f aca="true" t="shared" si="14" ref="AD80:AD102">+AA80*5</f>
        <v>0</v>
      </c>
      <c r="AE80" s="115">
        <f aca="true" t="shared" si="15" ref="AE80:AE102">+AB80*0.45</f>
        <v>0</v>
      </c>
    </row>
    <row r="81" spans="1:31" ht="15">
      <c r="A81" s="29">
        <v>33</v>
      </c>
      <c r="B81" s="83" t="s">
        <v>75</v>
      </c>
      <c r="C81" s="204" t="s">
        <v>198</v>
      </c>
      <c r="D81" s="84" t="s">
        <v>11</v>
      </c>
      <c r="E81" s="73"/>
      <c r="F81" s="39">
        <v>250</v>
      </c>
      <c r="G81" s="39">
        <v>2000</v>
      </c>
      <c r="H81" s="30">
        <f>+$E81*F81</f>
        <v>0</v>
      </c>
      <c r="I81" s="30">
        <f>+$E81*G81</f>
        <v>0</v>
      </c>
      <c r="J81" s="39">
        <v>250</v>
      </c>
      <c r="K81" s="39">
        <v>2000</v>
      </c>
      <c r="L81" s="49">
        <f>+$E81*J81</f>
        <v>0</v>
      </c>
      <c r="M81" s="30">
        <f>+$E81*K81</f>
        <v>0</v>
      </c>
      <c r="N81" s="39">
        <v>250</v>
      </c>
      <c r="O81" s="39">
        <v>2000</v>
      </c>
      <c r="P81" s="49">
        <f>+$E81*N81</f>
        <v>0</v>
      </c>
      <c r="Q81" s="30">
        <f>+$E81*O81</f>
        <v>0</v>
      </c>
      <c r="R81" s="39">
        <v>250</v>
      </c>
      <c r="S81" s="39">
        <v>2000</v>
      </c>
      <c r="T81" s="49">
        <f>+$E81*R81</f>
        <v>0</v>
      </c>
      <c r="U81" s="30">
        <f>+$E81*S81</f>
        <v>0</v>
      </c>
      <c r="V81" s="39">
        <f>+F81+J81+N81+R81</f>
        <v>1000</v>
      </c>
      <c r="W81" s="39">
        <f>+G81+K81+O81+S81</f>
        <v>8000</v>
      </c>
      <c r="X81" s="49">
        <f>+H81+L81+P81+T81</f>
        <v>0</v>
      </c>
      <c r="Y81" s="30">
        <f>+I81+M81+Q81+U81</f>
        <v>0</v>
      </c>
      <c r="AA81" s="39">
        <v>50</v>
      </c>
      <c r="AB81" s="39">
        <v>5000</v>
      </c>
      <c r="AD81" s="115">
        <f t="shared" si="14"/>
        <v>250</v>
      </c>
      <c r="AE81" s="115">
        <f t="shared" si="15"/>
        <v>2250</v>
      </c>
    </row>
    <row r="82" spans="1:31" ht="15">
      <c r="A82" s="99"/>
      <c r="B82" s="102"/>
      <c r="C82" s="103" t="s">
        <v>144</v>
      </c>
      <c r="D82" s="89"/>
      <c r="E82" s="73"/>
      <c r="F82" s="39"/>
      <c r="G82" s="39"/>
      <c r="H82" s="30"/>
      <c r="I82" s="30"/>
      <c r="J82" s="39"/>
      <c r="K82" s="39"/>
      <c r="L82" s="49"/>
      <c r="M82" s="30"/>
      <c r="N82" s="39"/>
      <c r="O82" s="39"/>
      <c r="P82" s="49"/>
      <c r="Q82" s="30"/>
      <c r="R82" s="39"/>
      <c r="S82" s="39"/>
      <c r="T82" s="49"/>
      <c r="U82" s="30"/>
      <c r="V82" s="39"/>
      <c r="W82" s="39"/>
      <c r="X82" s="49"/>
      <c r="Y82" s="30"/>
      <c r="AA82" s="39"/>
      <c r="AB82" s="39"/>
      <c r="AD82" s="115">
        <f t="shared" si="14"/>
        <v>0</v>
      </c>
      <c r="AE82" s="115">
        <f t="shared" si="15"/>
        <v>0</v>
      </c>
    </row>
    <row r="83" spans="1:31" ht="15">
      <c r="A83" s="99"/>
      <c r="B83" s="102"/>
      <c r="C83" s="104" t="s">
        <v>132</v>
      </c>
      <c r="D83" s="89"/>
      <c r="E83" s="73"/>
      <c r="F83" s="39"/>
      <c r="G83" s="39"/>
      <c r="H83" s="30"/>
      <c r="I83" s="30"/>
      <c r="J83" s="39"/>
      <c r="K83" s="39"/>
      <c r="L83" s="49"/>
      <c r="M83" s="30"/>
      <c r="N83" s="39"/>
      <c r="O83" s="39"/>
      <c r="P83" s="49"/>
      <c r="Q83" s="30"/>
      <c r="R83" s="39"/>
      <c r="S83" s="39"/>
      <c r="T83" s="49"/>
      <c r="U83" s="30"/>
      <c r="V83" s="39"/>
      <c r="W83" s="39"/>
      <c r="X83" s="49"/>
      <c r="Y83" s="30"/>
      <c r="AA83" s="39"/>
      <c r="AB83" s="39"/>
      <c r="AD83" s="115">
        <f t="shared" si="14"/>
        <v>0</v>
      </c>
      <c r="AE83" s="115">
        <f t="shared" si="15"/>
        <v>0</v>
      </c>
    </row>
    <row r="84" spans="1:31" ht="15">
      <c r="A84" s="99"/>
      <c r="B84" s="102"/>
      <c r="C84" s="104" t="s">
        <v>166</v>
      </c>
      <c r="D84" s="89"/>
      <c r="E84" s="73"/>
      <c r="F84" s="39"/>
      <c r="G84" s="39"/>
      <c r="H84" s="30"/>
      <c r="I84" s="30"/>
      <c r="J84" s="39"/>
      <c r="K84" s="39"/>
      <c r="L84" s="49"/>
      <c r="M84" s="30"/>
      <c r="N84" s="39"/>
      <c r="O84" s="39"/>
      <c r="P84" s="49"/>
      <c r="Q84" s="30"/>
      <c r="R84" s="39"/>
      <c r="S84" s="39"/>
      <c r="T84" s="49"/>
      <c r="U84" s="30"/>
      <c r="V84" s="39"/>
      <c r="W84" s="39"/>
      <c r="X84" s="49"/>
      <c r="Y84" s="30"/>
      <c r="AA84" s="39"/>
      <c r="AB84" s="39"/>
      <c r="AD84" s="115">
        <f t="shared" si="14"/>
        <v>0</v>
      </c>
      <c r="AE84" s="115">
        <f t="shared" si="15"/>
        <v>0</v>
      </c>
    </row>
    <row r="85" spans="1:31" ht="15">
      <c r="A85" s="99"/>
      <c r="B85" s="102"/>
      <c r="C85" s="104" t="s">
        <v>134</v>
      </c>
      <c r="D85" s="89"/>
      <c r="E85" s="73"/>
      <c r="F85" s="39"/>
      <c r="G85" s="39"/>
      <c r="H85" s="30"/>
      <c r="I85" s="30"/>
      <c r="J85" s="39"/>
      <c r="K85" s="39"/>
      <c r="L85" s="49"/>
      <c r="M85" s="30"/>
      <c r="N85" s="39"/>
      <c r="O85" s="39"/>
      <c r="P85" s="49"/>
      <c r="Q85" s="30"/>
      <c r="R85" s="39"/>
      <c r="S85" s="39"/>
      <c r="T85" s="49"/>
      <c r="U85" s="30"/>
      <c r="V85" s="39"/>
      <c r="W85" s="39"/>
      <c r="X85" s="49"/>
      <c r="Y85" s="30"/>
      <c r="AA85" s="39"/>
      <c r="AB85" s="39"/>
      <c r="AD85" s="115">
        <f t="shared" si="14"/>
        <v>0</v>
      </c>
      <c r="AE85" s="115">
        <f t="shared" si="15"/>
        <v>0</v>
      </c>
    </row>
    <row r="86" spans="1:31" ht="15">
      <c r="A86" s="99"/>
      <c r="B86" s="102"/>
      <c r="C86" s="104" t="s">
        <v>83</v>
      </c>
      <c r="D86" s="89"/>
      <c r="E86" s="73"/>
      <c r="F86" s="39"/>
      <c r="G86" s="39"/>
      <c r="H86" s="30"/>
      <c r="I86" s="30"/>
      <c r="J86" s="39"/>
      <c r="K86" s="39"/>
      <c r="L86" s="49"/>
      <c r="M86" s="30"/>
      <c r="N86" s="39"/>
      <c r="O86" s="39"/>
      <c r="P86" s="49"/>
      <c r="Q86" s="30"/>
      <c r="R86" s="39"/>
      <c r="S86" s="39"/>
      <c r="T86" s="49"/>
      <c r="U86" s="30"/>
      <c r="V86" s="39"/>
      <c r="W86" s="39"/>
      <c r="X86" s="49"/>
      <c r="Y86" s="30"/>
      <c r="AA86" s="39"/>
      <c r="AB86" s="39"/>
      <c r="AD86" s="115">
        <f t="shared" si="14"/>
        <v>0</v>
      </c>
      <c r="AE86" s="115">
        <f t="shared" si="15"/>
        <v>0</v>
      </c>
    </row>
    <row r="87" spans="1:31" ht="15">
      <c r="A87" s="99"/>
      <c r="B87" s="102"/>
      <c r="C87" s="105" t="s">
        <v>135</v>
      </c>
      <c r="D87" s="89"/>
      <c r="E87" s="73"/>
      <c r="F87" s="39"/>
      <c r="G87" s="39"/>
      <c r="H87" s="30"/>
      <c r="I87" s="30"/>
      <c r="J87" s="39"/>
      <c r="K87" s="39"/>
      <c r="L87" s="49"/>
      <c r="M87" s="30"/>
      <c r="N87" s="39"/>
      <c r="O87" s="39"/>
      <c r="P87" s="49"/>
      <c r="Q87" s="30"/>
      <c r="R87" s="39"/>
      <c r="S87" s="39"/>
      <c r="T87" s="49"/>
      <c r="U87" s="30"/>
      <c r="V87" s="39"/>
      <c r="W87" s="39"/>
      <c r="X87" s="49"/>
      <c r="Y87" s="30"/>
      <c r="AA87" s="39"/>
      <c r="AB87" s="39"/>
      <c r="AD87" s="115">
        <f t="shared" si="14"/>
        <v>0</v>
      </c>
      <c r="AE87" s="115">
        <f t="shared" si="15"/>
        <v>0</v>
      </c>
    </row>
    <row r="88" spans="1:31" ht="15">
      <c r="A88" s="99"/>
      <c r="B88" s="102"/>
      <c r="C88" s="104" t="s">
        <v>204</v>
      </c>
      <c r="D88" s="89"/>
      <c r="E88" s="73"/>
      <c r="F88" s="39"/>
      <c r="G88" s="39"/>
      <c r="H88" s="30"/>
      <c r="I88" s="30"/>
      <c r="J88" s="39"/>
      <c r="K88" s="39"/>
      <c r="L88" s="49"/>
      <c r="M88" s="30"/>
      <c r="N88" s="39"/>
      <c r="O88" s="39"/>
      <c r="P88" s="49"/>
      <c r="Q88" s="30"/>
      <c r="R88" s="39"/>
      <c r="S88" s="39"/>
      <c r="T88" s="49"/>
      <c r="U88" s="30"/>
      <c r="V88" s="39"/>
      <c r="W88" s="39"/>
      <c r="X88" s="49"/>
      <c r="Y88" s="30"/>
      <c r="AA88" s="39"/>
      <c r="AB88" s="39"/>
      <c r="AD88" s="115">
        <f t="shared" si="14"/>
        <v>0</v>
      </c>
      <c r="AE88" s="115">
        <f t="shared" si="15"/>
        <v>0</v>
      </c>
    </row>
    <row r="89" spans="1:31" ht="15">
      <c r="A89" s="99"/>
      <c r="B89" s="102"/>
      <c r="C89" s="104" t="s">
        <v>80</v>
      </c>
      <c r="D89" s="89"/>
      <c r="E89" s="73"/>
      <c r="F89" s="39"/>
      <c r="G89" s="39"/>
      <c r="H89" s="30"/>
      <c r="I89" s="30"/>
      <c r="J89" s="39"/>
      <c r="K89" s="39"/>
      <c r="L89" s="49"/>
      <c r="M89" s="30"/>
      <c r="N89" s="39"/>
      <c r="O89" s="39"/>
      <c r="P89" s="49"/>
      <c r="Q89" s="30"/>
      <c r="R89" s="39"/>
      <c r="S89" s="39"/>
      <c r="T89" s="49"/>
      <c r="U89" s="30"/>
      <c r="V89" s="39"/>
      <c r="W89" s="39"/>
      <c r="X89" s="49"/>
      <c r="Y89" s="30"/>
      <c r="AA89" s="39"/>
      <c r="AB89" s="39"/>
      <c r="AD89" s="115">
        <f t="shared" si="14"/>
        <v>0</v>
      </c>
      <c r="AE89" s="115">
        <f t="shared" si="15"/>
        <v>0</v>
      </c>
    </row>
    <row r="90" spans="1:31" ht="15">
      <c r="A90" s="29">
        <v>34</v>
      </c>
      <c r="B90" s="83" t="s">
        <v>76</v>
      </c>
      <c r="C90" s="204" t="s">
        <v>198</v>
      </c>
      <c r="D90" s="84" t="s">
        <v>11</v>
      </c>
      <c r="E90" s="73"/>
      <c r="F90" s="39">
        <v>250</v>
      </c>
      <c r="G90" s="39">
        <v>2000</v>
      </c>
      <c r="H90" s="30">
        <f>+$E90*F90</f>
        <v>0</v>
      </c>
      <c r="I90" s="30">
        <f>+$E90*G90</f>
        <v>0</v>
      </c>
      <c r="J90" s="39">
        <v>250</v>
      </c>
      <c r="K90" s="39">
        <v>2000</v>
      </c>
      <c r="L90" s="49">
        <f>+$E90*J90</f>
        <v>0</v>
      </c>
      <c r="M90" s="30">
        <f>+$E90*K90</f>
        <v>0</v>
      </c>
      <c r="N90" s="39">
        <v>250</v>
      </c>
      <c r="O90" s="39">
        <v>2000</v>
      </c>
      <c r="P90" s="49">
        <f>+$E90*N90</f>
        <v>0</v>
      </c>
      <c r="Q90" s="30">
        <f>+$E90*O90</f>
        <v>0</v>
      </c>
      <c r="R90" s="39">
        <v>250</v>
      </c>
      <c r="S90" s="39">
        <v>2000</v>
      </c>
      <c r="T90" s="49">
        <f>+$E90*R90</f>
        <v>0</v>
      </c>
      <c r="U90" s="30">
        <f>+$E90*S90</f>
        <v>0</v>
      </c>
      <c r="V90" s="39">
        <f>+F90+J90+N90+R90</f>
        <v>1000</v>
      </c>
      <c r="W90" s="39">
        <f>+G90+K90+O90+S90</f>
        <v>8000</v>
      </c>
      <c r="X90" s="49">
        <f>+H90+L90+P90+T90</f>
        <v>0</v>
      </c>
      <c r="Y90" s="30">
        <f>+I90+M90+Q90+U90</f>
        <v>0</v>
      </c>
      <c r="AA90" s="39">
        <v>50</v>
      </c>
      <c r="AB90" s="39">
        <v>5000</v>
      </c>
      <c r="AD90" s="115">
        <f t="shared" si="14"/>
        <v>250</v>
      </c>
      <c r="AE90" s="115">
        <f t="shared" si="15"/>
        <v>2250</v>
      </c>
    </row>
    <row r="91" spans="1:31" ht="15">
      <c r="A91" s="99"/>
      <c r="B91" s="102"/>
      <c r="C91" s="103" t="s">
        <v>145</v>
      </c>
      <c r="D91" s="89"/>
      <c r="E91" s="73"/>
      <c r="F91" s="39"/>
      <c r="G91" s="39"/>
      <c r="H91" s="30"/>
      <c r="I91" s="30"/>
      <c r="J91" s="39"/>
      <c r="K91" s="39"/>
      <c r="L91" s="49"/>
      <c r="M91" s="30"/>
      <c r="N91" s="39"/>
      <c r="O91" s="39"/>
      <c r="P91" s="49"/>
      <c r="Q91" s="30"/>
      <c r="R91" s="39"/>
      <c r="S91" s="39"/>
      <c r="T91" s="49"/>
      <c r="U91" s="30"/>
      <c r="V91" s="39"/>
      <c r="W91" s="39"/>
      <c r="X91" s="49"/>
      <c r="Y91" s="30"/>
      <c r="AA91" s="39"/>
      <c r="AB91" s="39"/>
      <c r="AD91" s="115">
        <f t="shared" si="14"/>
        <v>0</v>
      </c>
      <c r="AE91" s="115">
        <f t="shared" si="15"/>
        <v>0</v>
      </c>
    </row>
    <row r="92" spans="1:31" ht="15">
      <c r="A92" s="99"/>
      <c r="B92" s="102"/>
      <c r="C92" s="104" t="s">
        <v>132</v>
      </c>
      <c r="D92" s="89"/>
      <c r="E92" s="73"/>
      <c r="F92" s="39"/>
      <c r="G92" s="39"/>
      <c r="H92" s="30"/>
      <c r="I92" s="30"/>
      <c r="J92" s="39"/>
      <c r="K92" s="39"/>
      <c r="L92" s="49"/>
      <c r="M92" s="30"/>
      <c r="N92" s="39"/>
      <c r="O92" s="39"/>
      <c r="P92" s="49"/>
      <c r="Q92" s="30"/>
      <c r="R92" s="39"/>
      <c r="S92" s="39"/>
      <c r="T92" s="49"/>
      <c r="U92" s="30"/>
      <c r="V92" s="39"/>
      <c r="W92" s="39"/>
      <c r="X92" s="49"/>
      <c r="Y92" s="30"/>
      <c r="AA92" s="39"/>
      <c r="AB92" s="39"/>
      <c r="AD92" s="115">
        <f t="shared" si="14"/>
        <v>0</v>
      </c>
      <c r="AE92" s="115">
        <f t="shared" si="15"/>
        <v>0</v>
      </c>
    </row>
    <row r="93" spans="1:31" ht="15">
      <c r="A93" s="99"/>
      <c r="B93" s="102"/>
      <c r="C93" s="104" t="s">
        <v>166</v>
      </c>
      <c r="D93" s="89"/>
      <c r="E93" s="73"/>
      <c r="F93" s="39"/>
      <c r="G93" s="39"/>
      <c r="H93" s="30"/>
      <c r="I93" s="30"/>
      <c r="J93" s="39"/>
      <c r="K93" s="39"/>
      <c r="L93" s="49"/>
      <c r="M93" s="30"/>
      <c r="N93" s="39"/>
      <c r="O93" s="39"/>
      <c r="P93" s="49"/>
      <c r="Q93" s="30"/>
      <c r="R93" s="39"/>
      <c r="S93" s="39"/>
      <c r="T93" s="49"/>
      <c r="U93" s="30"/>
      <c r="V93" s="39"/>
      <c r="W93" s="39"/>
      <c r="X93" s="49"/>
      <c r="Y93" s="30"/>
      <c r="AA93" s="39"/>
      <c r="AB93" s="39"/>
      <c r="AD93" s="115">
        <f t="shared" si="14"/>
        <v>0</v>
      </c>
      <c r="AE93" s="115">
        <f t="shared" si="15"/>
        <v>0</v>
      </c>
    </row>
    <row r="94" spans="1:31" ht="15">
      <c r="A94" s="99"/>
      <c r="B94" s="102"/>
      <c r="C94" s="104" t="s">
        <v>134</v>
      </c>
      <c r="D94" s="89"/>
      <c r="E94" s="73"/>
      <c r="F94" s="39"/>
      <c r="G94" s="39"/>
      <c r="H94" s="30"/>
      <c r="I94" s="30"/>
      <c r="J94" s="39"/>
      <c r="K94" s="39"/>
      <c r="L94" s="49"/>
      <c r="M94" s="30"/>
      <c r="N94" s="39"/>
      <c r="O94" s="39"/>
      <c r="P94" s="49"/>
      <c r="Q94" s="30"/>
      <c r="R94" s="39"/>
      <c r="S94" s="39"/>
      <c r="T94" s="49"/>
      <c r="U94" s="30"/>
      <c r="V94" s="39"/>
      <c r="W94" s="39"/>
      <c r="X94" s="49"/>
      <c r="Y94" s="30"/>
      <c r="AA94" s="39"/>
      <c r="AB94" s="39"/>
      <c r="AD94" s="115">
        <f t="shared" si="14"/>
        <v>0</v>
      </c>
      <c r="AE94" s="115">
        <f t="shared" si="15"/>
        <v>0</v>
      </c>
    </row>
    <row r="95" spans="1:31" ht="15">
      <c r="A95" s="99"/>
      <c r="B95" s="102"/>
      <c r="C95" s="104" t="s">
        <v>83</v>
      </c>
      <c r="D95" s="89"/>
      <c r="E95" s="73"/>
      <c r="F95" s="39"/>
      <c r="G95" s="39"/>
      <c r="H95" s="30"/>
      <c r="I95" s="30"/>
      <c r="J95" s="39"/>
      <c r="K95" s="39"/>
      <c r="L95" s="49"/>
      <c r="M95" s="30"/>
      <c r="N95" s="39"/>
      <c r="O95" s="39"/>
      <c r="P95" s="49"/>
      <c r="Q95" s="30"/>
      <c r="R95" s="39"/>
      <c r="S95" s="39"/>
      <c r="T95" s="49"/>
      <c r="U95" s="30"/>
      <c r="V95" s="39"/>
      <c r="W95" s="39"/>
      <c r="X95" s="49"/>
      <c r="Y95" s="30"/>
      <c r="AA95" s="39"/>
      <c r="AB95" s="39"/>
      <c r="AD95" s="115">
        <f t="shared" si="14"/>
        <v>0</v>
      </c>
      <c r="AE95" s="115">
        <f t="shared" si="15"/>
        <v>0</v>
      </c>
    </row>
    <row r="96" spans="1:31" ht="15">
      <c r="A96" s="99"/>
      <c r="B96" s="102"/>
      <c r="C96" s="105" t="s">
        <v>135</v>
      </c>
      <c r="D96" s="89"/>
      <c r="E96" s="73"/>
      <c r="F96" s="39"/>
      <c r="G96" s="39"/>
      <c r="H96" s="30"/>
      <c r="I96" s="30"/>
      <c r="J96" s="39"/>
      <c r="K96" s="39"/>
      <c r="L96" s="49"/>
      <c r="M96" s="30"/>
      <c r="N96" s="39"/>
      <c r="O96" s="39"/>
      <c r="P96" s="49"/>
      <c r="Q96" s="30"/>
      <c r="R96" s="39"/>
      <c r="S96" s="39"/>
      <c r="T96" s="49"/>
      <c r="U96" s="30"/>
      <c r="V96" s="39"/>
      <c r="W96" s="39"/>
      <c r="X96" s="49"/>
      <c r="Y96" s="30"/>
      <c r="AA96" s="39"/>
      <c r="AB96" s="39"/>
      <c r="AD96" s="115">
        <f t="shared" si="14"/>
        <v>0</v>
      </c>
      <c r="AE96" s="115">
        <f t="shared" si="15"/>
        <v>0</v>
      </c>
    </row>
    <row r="97" spans="1:31" ht="15">
      <c r="A97" s="99"/>
      <c r="B97" s="102"/>
      <c r="C97" s="104" t="s">
        <v>204</v>
      </c>
      <c r="D97" s="89"/>
      <c r="E97" s="73"/>
      <c r="F97" s="39"/>
      <c r="G97" s="39"/>
      <c r="H97" s="30"/>
      <c r="I97" s="30"/>
      <c r="J97" s="39"/>
      <c r="K97" s="39"/>
      <c r="L97" s="49"/>
      <c r="M97" s="30"/>
      <c r="N97" s="39"/>
      <c r="O97" s="39"/>
      <c r="P97" s="49"/>
      <c r="Q97" s="30"/>
      <c r="R97" s="39"/>
      <c r="S97" s="39"/>
      <c r="T97" s="49"/>
      <c r="U97" s="30"/>
      <c r="V97" s="39"/>
      <c r="W97" s="39"/>
      <c r="X97" s="49"/>
      <c r="Y97" s="30"/>
      <c r="AA97" s="39"/>
      <c r="AB97" s="39"/>
      <c r="AD97" s="115">
        <f t="shared" si="14"/>
        <v>0</v>
      </c>
      <c r="AE97" s="115">
        <f t="shared" si="15"/>
        <v>0</v>
      </c>
    </row>
    <row r="98" spans="1:31" ht="15">
      <c r="A98" s="99"/>
      <c r="B98" s="102"/>
      <c r="C98" s="104" t="s">
        <v>80</v>
      </c>
      <c r="D98" s="89"/>
      <c r="E98" s="73"/>
      <c r="F98" s="39"/>
      <c r="G98" s="39"/>
      <c r="H98" s="30"/>
      <c r="I98" s="30"/>
      <c r="J98" s="39"/>
      <c r="K98" s="39"/>
      <c r="L98" s="49"/>
      <c r="M98" s="30"/>
      <c r="N98" s="39"/>
      <c r="O98" s="39"/>
      <c r="P98" s="49"/>
      <c r="Q98" s="30"/>
      <c r="R98" s="39"/>
      <c r="S98" s="39"/>
      <c r="T98" s="49"/>
      <c r="U98" s="30"/>
      <c r="V98" s="39"/>
      <c r="W98" s="39"/>
      <c r="X98" s="49"/>
      <c r="Y98" s="30"/>
      <c r="AA98" s="39"/>
      <c r="AB98" s="39"/>
      <c r="AD98" s="115">
        <f t="shared" si="14"/>
        <v>0</v>
      </c>
      <c r="AE98" s="115">
        <f t="shared" si="15"/>
        <v>0</v>
      </c>
    </row>
    <row r="99" spans="1:31" ht="15">
      <c r="A99" s="29">
        <v>35</v>
      </c>
      <c r="B99" s="83" t="s">
        <v>149</v>
      </c>
      <c r="C99" s="83" t="s">
        <v>69</v>
      </c>
      <c r="D99" s="84" t="s">
        <v>11</v>
      </c>
      <c r="E99" s="73"/>
      <c r="F99" s="39">
        <v>50</v>
      </c>
      <c r="G99" s="39">
        <v>450</v>
      </c>
      <c r="H99" s="30">
        <f>+$E99*F99</f>
        <v>0</v>
      </c>
      <c r="I99" s="30">
        <f>+$E99*G99</f>
        <v>0</v>
      </c>
      <c r="J99" s="39">
        <v>50</v>
      </c>
      <c r="K99" s="39">
        <v>450</v>
      </c>
      <c r="L99" s="49">
        <f>+$E99*J99</f>
        <v>0</v>
      </c>
      <c r="M99" s="30">
        <f>+$E99*K99</f>
        <v>0</v>
      </c>
      <c r="N99" s="39">
        <v>50</v>
      </c>
      <c r="O99" s="39">
        <v>450</v>
      </c>
      <c r="P99" s="49">
        <f>+$E99*N99</f>
        <v>0</v>
      </c>
      <c r="Q99" s="30">
        <f>+$E99*O99</f>
        <v>0</v>
      </c>
      <c r="R99" s="39">
        <v>50</v>
      </c>
      <c r="S99" s="39">
        <v>450</v>
      </c>
      <c r="T99" s="49">
        <f>+$E99*R99</f>
        <v>0</v>
      </c>
      <c r="U99" s="30">
        <f>+$E99*S99</f>
        <v>0</v>
      </c>
      <c r="V99" s="39">
        <f aca="true" t="shared" si="16" ref="V99:Y105">+F99+J99+N99+R99</f>
        <v>200</v>
      </c>
      <c r="W99" s="39">
        <f t="shared" si="16"/>
        <v>1800</v>
      </c>
      <c r="X99" s="49">
        <f t="shared" si="16"/>
        <v>0</v>
      </c>
      <c r="Y99" s="30">
        <f t="shared" si="16"/>
        <v>0</v>
      </c>
      <c r="AA99" s="39">
        <v>10</v>
      </c>
      <c r="AB99" s="39">
        <v>1000</v>
      </c>
      <c r="AD99" s="115">
        <f t="shared" si="14"/>
        <v>50</v>
      </c>
      <c r="AE99" s="115">
        <f t="shared" si="15"/>
        <v>450</v>
      </c>
    </row>
    <row r="100" spans="1:31" ht="25.5">
      <c r="A100" s="29">
        <v>36</v>
      </c>
      <c r="B100" s="83" t="s">
        <v>150</v>
      </c>
      <c r="C100" s="83" t="s">
        <v>2</v>
      </c>
      <c r="D100" s="84" t="s">
        <v>11</v>
      </c>
      <c r="E100" s="73"/>
      <c r="F100" s="39">
        <v>300</v>
      </c>
      <c r="G100" s="39">
        <v>2700</v>
      </c>
      <c r="H100" s="30">
        <f>+$E100*F100</f>
        <v>0</v>
      </c>
      <c r="I100" s="30">
        <f>+$E100*G100</f>
        <v>0</v>
      </c>
      <c r="J100" s="39">
        <v>300</v>
      </c>
      <c r="K100" s="39">
        <v>2700</v>
      </c>
      <c r="L100" s="49">
        <f>+$E100*J100</f>
        <v>0</v>
      </c>
      <c r="M100" s="30">
        <f>+$E100*K100</f>
        <v>0</v>
      </c>
      <c r="N100" s="39">
        <v>300</v>
      </c>
      <c r="O100" s="39">
        <v>2700</v>
      </c>
      <c r="P100" s="49">
        <f>+$E100*N100</f>
        <v>0</v>
      </c>
      <c r="Q100" s="30">
        <f>+$E100*O100</f>
        <v>0</v>
      </c>
      <c r="R100" s="39">
        <v>300</v>
      </c>
      <c r="S100" s="39">
        <v>2700</v>
      </c>
      <c r="T100" s="49">
        <f>+$E100*R100</f>
        <v>0</v>
      </c>
      <c r="U100" s="30">
        <f>+$E100*S100</f>
        <v>0</v>
      </c>
      <c r="V100" s="39">
        <f t="shared" si="16"/>
        <v>1200</v>
      </c>
      <c r="W100" s="39">
        <f t="shared" si="16"/>
        <v>10800</v>
      </c>
      <c r="X100" s="49">
        <f t="shared" si="16"/>
        <v>0</v>
      </c>
      <c r="Y100" s="30">
        <f t="shared" si="16"/>
        <v>0</v>
      </c>
      <c r="AA100" s="39">
        <v>60</v>
      </c>
      <c r="AB100" s="39">
        <v>6000</v>
      </c>
      <c r="AD100" s="115">
        <f t="shared" si="14"/>
        <v>300</v>
      </c>
      <c r="AE100" s="115">
        <f t="shared" si="15"/>
        <v>2700</v>
      </c>
    </row>
    <row r="101" spans="1:31" ht="15">
      <c r="A101" s="106"/>
      <c r="B101" s="87" t="s">
        <v>21</v>
      </c>
      <c r="C101" s="7" t="s">
        <v>3</v>
      </c>
      <c r="D101" s="101"/>
      <c r="E101" s="73"/>
      <c r="F101" s="39"/>
      <c r="G101" s="39"/>
      <c r="H101" s="30">
        <f>+H102</f>
        <v>0</v>
      </c>
      <c r="I101" s="30">
        <f>+I102</f>
        <v>0</v>
      </c>
      <c r="J101" s="39"/>
      <c r="K101" s="39"/>
      <c r="L101" s="49">
        <f>+L102</f>
        <v>0</v>
      </c>
      <c r="M101" s="30">
        <f>+M102</f>
        <v>0</v>
      </c>
      <c r="N101" s="39"/>
      <c r="O101" s="39"/>
      <c r="P101" s="49">
        <f>+P102</f>
        <v>0</v>
      </c>
      <c r="Q101" s="30">
        <f>+Q102</f>
        <v>0</v>
      </c>
      <c r="R101" s="39"/>
      <c r="S101" s="39"/>
      <c r="T101" s="49">
        <f>+T102</f>
        <v>0</v>
      </c>
      <c r="U101" s="30">
        <f>+U102</f>
        <v>0</v>
      </c>
      <c r="V101" s="39"/>
      <c r="W101" s="39"/>
      <c r="X101" s="49">
        <f t="shared" si="16"/>
        <v>0</v>
      </c>
      <c r="Y101" s="30">
        <f t="shared" si="16"/>
        <v>0</v>
      </c>
      <c r="AA101" s="39"/>
      <c r="AB101" s="39"/>
      <c r="AD101" s="115">
        <f t="shared" si="14"/>
        <v>0</v>
      </c>
      <c r="AE101" s="115">
        <f t="shared" si="15"/>
        <v>0</v>
      </c>
    </row>
    <row r="102" spans="1:31" ht="26.25" thickBot="1">
      <c r="A102" s="29">
        <v>37</v>
      </c>
      <c r="B102" s="83" t="s">
        <v>54</v>
      </c>
      <c r="C102" s="83" t="s">
        <v>58</v>
      </c>
      <c r="D102" s="84" t="s">
        <v>17</v>
      </c>
      <c r="E102" s="73"/>
      <c r="F102" s="39">
        <v>145</v>
      </c>
      <c r="G102" s="39">
        <v>1305</v>
      </c>
      <c r="H102" s="30">
        <f>+$E102*F102</f>
        <v>0</v>
      </c>
      <c r="I102" s="30">
        <f>+$E102*G102</f>
        <v>0</v>
      </c>
      <c r="J102" s="39">
        <v>145</v>
      </c>
      <c r="K102" s="39">
        <v>1305</v>
      </c>
      <c r="L102" s="49">
        <f>+$E102*J102</f>
        <v>0</v>
      </c>
      <c r="M102" s="30">
        <f>+$E102*K102</f>
        <v>0</v>
      </c>
      <c r="N102" s="39">
        <v>145</v>
      </c>
      <c r="O102" s="39">
        <v>1305</v>
      </c>
      <c r="P102" s="49">
        <f>+$E102*N102</f>
        <v>0</v>
      </c>
      <c r="Q102" s="30">
        <f>+$E102*O102</f>
        <v>0</v>
      </c>
      <c r="R102" s="39">
        <v>145</v>
      </c>
      <c r="S102" s="39">
        <v>1305</v>
      </c>
      <c r="T102" s="49">
        <f>+$E102*R102</f>
        <v>0</v>
      </c>
      <c r="U102" s="30">
        <f>+$E102*S102</f>
        <v>0</v>
      </c>
      <c r="V102" s="39">
        <f>+F102+J102+N102+R102</f>
        <v>580</v>
      </c>
      <c r="W102" s="39">
        <f>+G102+K102+O102+S102</f>
        <v>5220</v>
      </c>
      <c r="X102" s="49">
        <f t="shared" si="16"/>
        <v>0</v>
      </c>
      <c r="Y102" s="30">
        <f t="shared" si="16"/>
        <v>0</v>
      </c>
      <c r="AA102" s="39">
        <v>29</v>
      </c>
      <c r="AB102" s="39">
        <v>2900</v>
      </c>
      <c r="AD102" s="115">
        <f t="shared" si="14"/>
        <v>145</v>
      </c>
      <c r="AE102" s="115">
        <f t="shared" si="15"/>
        <v>1305</v>
      </c>
    </row>
    <row r="103" spans="1:28" ht="33" customHeight="1">
      <c r="A103" s="107"/>
      <c r="B103" s="278" t="s">
        <v>77</v>
      </c>
      <c r="C103" s="279"/>
      <c r="D103" s="108"/>
      <c r="E103" s="111"/>
      <c r="F103" s="111"/>
      <c r="G103" s="111"/>
      <c r="H103" s="110">
        <f>+H14+H26+H35+H38+H44+H47+H101</f>
        <v>0</v>
      </c>
      <c r="I103" s="110">
        <f>+I14+I26+I35+I38+I44+I47+I101</f>
        <v>0</v>
      </c>
      <c r="J103" s="111"/>
      <c r="K103" s="111"/>
      <c r="L103" s="109">
        <f>+L14+L26+L35+L38+L44+L47+L101</f>
        <v>0</v>
      </c>
      <c r="M103" s="109">
        <f>+M14+M26+M35+M38+M44+M47+M101</f>
        <v>0</v>
      </c>
      <c r="N103" s="111"/>
      <c r="O103" s="111"/>
      <c r="P103" s="109">
        <f>+P14+P26+P35+P38+P44+P47+P101</f>
        <v>0</v>
      </c>
      <c r="Q103" s="109">
        <f>+Q14+Q26+Q35+Q38+Q44+Q47+Q101</f>
        <v>0</v>
      </c>
      <c r="R103" s="111"/>
      <c r="S103" s="111"/>
      <c r="T103" s="109">
        <f>+T14+T26+T35+T38+T44+T47+T101</f>
        <v>0</v>
      </c>
      <c r="U103" s="109">
        <f>+U14+U26+U35+U38+U44+U47+U101</f>
        <v>0</v>
      </c>
      <c r="V103" s="111"/>
      <c r="W103" s="111"/>
      <c r="X103" s="109">
        <f t="shared" si="16"/>
        <v>0</v>
      </c>
      <c r="Y103" s="109">
        <f t="shared" si="16"/>
        <v>0</v>
      </c>
      <c r="AB103" s="13"/>
    </row>
    <row r="104" spans="1:28" ht="15.75">
      <c r="A104" s="112"/>
      <c r="B104" s="277" t="s">
        <v>107</v>
      </c>
      <c r="C104" s="277"/>
      <c r="D104" s="113"/>
      <c r="E104" s="205"/>
      <c r="F104" s="113"/>
      <c r="G104" s="113"/>
      <c r="H104" s="110">
        <f>+H103*0.19</f>
        <v>0</v>
      </c>
      <c r="I104" s="110">
        <f>+I103*0.19</f>
        <v>0</v>
      </c>
      <c r="J104" s="113"/>
      <c r="K104" s="113"/>
      <c r="L104" s="109">
        <f>+L103*0.19</f>
        <v>0</v>
      </c>
      <c r="M104" s="109">
        <f>+M103*0.19</f>
        <v>0</v>
      </c>
      <c r="N104" s="113"/>
      <c r="O104" s="113"/>
      <c r="P104" s="109">
        <f>+P103*0.19</f>
        <v>0</v>
      </c>
      <c r="Q104" s="109">
        <f>+Q103*0.19</f>
        <v>0</v>
      </c>
      <c r="R104" s="113"/>
      <c r="S104" s="113"/>
      <c r="T104" s="109">
        <f>+T103*0.19</f>
        <v>0</v>
      </c>
      <c r="U104" s="109">
        <f>+U103*0.19</f>
        <v>0</v>
      </c>
      <c r="V104" s="113"/>
      <c r="W104" s="113"/>
      <c r="X104" s="109">
        <f t="shared" si="16"/>
        <v>0</v>
      </c>
      <c r="Y104" s="109">
        <f t="shared" si="16"/>
        <v>0</v>
      </c>
      <c r="AB104" s="13"/>
    </row>
    <row r="105" spans="1:28" ht="15.75">
      <c r="A105" s="112"/>
      <c r="B105" s="277" t="s">
        <v>108</v>
      </c>
      <c r="C105" s="277"/>
      <c r="D105" s="113"/>
      <c r="E105" s="205"/>
      <c r="F105" s="113"/>
      <c r="G105" s="113"/>
      <c r="H105" s="110">
        <f>+H103+H104</f>
        <v>0</v>
      </c>
      <c r="I105" s="110">
        <f>+I103+I104</f>
        <v>0</v>
      </c>
      <c r="J105" s="113"/>
      <c r="K105" s="113"/>
      <c r="L105" s="109">
        <f>+L103+L104</f>
        <v>0</v>
      </c>
      <c r="M105" s="109">
        <f>+M103+M104</f>
        <v>0</v>
      </c>
      <c r="N105" s="113"/>
      <c r="O105" s="113"/>
      <c r="P105" s="109">
        <f>+P103+P104</f>
        <v>0</v>
      </c>
      <c r="Q105" s="109">
        <f>+Q103+Q104</f>
        <v>0</v>
      </c>
      <c r="R105" s="113"/>
      <c r="S105" s="113"/>
      <c r="T105" s="109">
        <f>+T103+T104</f>
        <v>0</v>
      </c>
      <c r="U105" s="109">
        <f>+U103+U104</f>
        <v>0</v>
      </c>
      <c r="V105" s="113"/>
      <c r="W105" s="113"/>
      <c r="X105" s="109">
        <f t="shared" si="16"/>
        <v>0</v>
      </c>
      <c r="Y105" s="109">
        <f t="shared" si="16"/>
        <v>0</v>
      </c>
      <c r="AB105" s="13"/>
    </row>
    <row r="106" ht="12.75">
      <c r="AB106" s="13"/>
    </row>
    <row r="107" spans="1:25" ht="12.75">
      <c r="A107" s="26"/>
      <c r="B107" s="27"/>
      <c r="C107" s="5"/>
      <c r="D107" s="5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36"/>
      <c r="Y107" s="236"/>
    </row>
    <row r="108" spans="24:31" ht="12.75">
      <c r="X108" s="237"/>
      <c r="Y108" s="237"/>
      <c r="AD108" s="237">
        <v>617866.64</v>
      </c>
      <c r="AE108" s="237">
        <v>63664874</v>
      </c>
    </row>
    <row r="109" spans="24:31" ht="12.75">
      <c r="X109" s="237"/>
      <c r="Y109" s="237"/>
      <c r="AD109" s="237">
        <v>117394.6616</v>
      </c>
      <c r="AE109" s="237">
        <v>12096326.059999999</v>
      </c>
    </row>
    <row r="110" spans="3:31" ht="12.75">
      <c r="C110" s="26"/>
      <c r="D110" s="280"/>
      <c r="E110" s="280"/>
      <c r="F110" s="280"/>
      <c r="G110" s="280"/>
      <c r="H110" s="42"/>
      <c r="I110" s="26"/>
      <c r="J110" s="26"/>
      <c r="K110" s="68"/>
      <c r="L110" s="67"/>
      <c r="M110" s="218"/>
      <c r="N110" s="67"/>
      <c r="O110" s="219"/>
      <c r="P110" s="59"/>
      <c r="Q110" s="3"/>
      <c r="X110" s="237"/>
      <c r="Y110" s="237"/>
      <c r="AD110" s="237">
        <v>735261.3016</v>
      </c>
      <c r="AE110" s="237">
        <v>75761200.06</v>
      </c>
    </row>
    <row r="111" spans="3:17" ht="12.75">
      <c r="C111" s="26"/>
      <c r="D111" s="280"/>
      <c r="E111" s="280"/>
      <c r="F111" s="280"/>
      <c r="G111" s="280"/>
      <c r="H111" s="42"/>
      <c r="I111" s="26"/>
      <c r="J111" s="26"/>
      <c r="K111" s="68"/>
      <c r="L111" s="67"/>
      <c r="M111" s="218"/>
      <c r="N111" s="67"/>
      <c r="O111" s="219"/>
      <c r="P111" s="59"/>
      <c r="Q111" s="3"/>
    </row>
    <row r="113" spans="24:31" ht="12.75">
      <c r="X113" s="238"/>
      <c r="Y113" s="238"/>
      <c r="AD113" s="238">
        <f>+AD103/AD108</f>
        <v>0</v>
      </c>
      <c r="AE113" s="238">
        <f>+AE103/AE108</f>
        <v>0</v>
      </c>
    </row>
  </sheetData>
  <sheetProtection/>
  <mergeCells count="26">
    <mergeCell ref="A6:Y6"/>
    <mergeCell ref="B104:C104"/>
    <mergeCell ref="A8:A10"/>
    <mergeCell ref="J9:K9"/>
    <mergeCell ref="L9:M9"/>
    <mergeCell ref="H9:I9"/>
    <mergeCell ref="J8:M8"/>
    <mergeCell ref="D110:G110"/>
    <mergeCell ref="D111:G111"/>
    <mergeCell ref="V8:Y8"/>
    <mergeCell ref="V9:W9"/>
    <mergeCell ref="X9:Y9"/>
    <mergeCell ref="R8:U8"/>
    <mergeCell ref="R9:S9"/>
    <mergeCell ref="T9:U9"/>
    <mergeCell ref="F8:I8"/>
    <mergeCell ref="F9:G9"/>
    <mergeCell ref="B105:C105"/>
    <mergeCell ref="N8:Q8"/>
    <mergeCell ref="N9:O9"/>
    <mergeCell ref="P9:Q9"/>
    <mergeCell ref="E8:E10"/>
    <mergeCell ref="B103:C103"/>
    <mergeCell ref="B8:B10"/>
    <mergeCell ref="C8:C10"/>
    <mergeCell ref="D8:D10"/>
  </mergeCells>
  <printOptions horizontalCentered="1"/>
  <pageMargins left="0" right="0" top="0" bottom="0" header="0.31496062992125984" footer="0.31496062992125984"/>
  <pageSetup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E112"/>
  <sheetViews>
    <sheetView zoomScalePageLayoutView="0" workbookViewId="0" topLeftCell="E94">
      <selection activeCell="O111" sqref="O111"/>
    </sheetView>
  </sheetViews>
  <sheetFormatPr defaultColWidth="9.140625" defaultRowHeight="12.75"/>
  <cols>
    <col min="1" max="1" width="9.140625" style="115" customWidth="1"/>
    <col min="2" max="2" width="11.8515625" style="115" customWidth="1"/>
    <col min="3" max="3" width="66.8515625" style="115" customWidth="1"/>
    <col min="4" max="5" width="9.140625" style="115" customWidth="1"/>
    <col min="6" max="7" width="9.140625" style="120" customWidth="1"/>
    <col min="8" max="8" width="11.7109375" style="115" bestFit="1" customWidth="1"/>
    <col min="9" max="9" width="13.28125" style="115" customWidth="1"/>
    <col min="10" max="11" width="9.140625" style="120" customWidth="1"/>
    <col min="12" max="12" width="11.7109375" style="115" bestFit="1" customWidth="1"/>
    <col min="13" max="13" width="12.7109375" style="115" bestFit="1" customWidth="1"/>
    <col min="14" max="15" width="9.140625" style="120" customWidth="1"/>
    <col min="16" max="16" width="11.7109375" style="115" bestFit="1" customWidth="1"/>
    <col min="17" max="17" width="12.7109375" style="115" bestFit="1" customWidth="1"/>
    <col min="18" max="19" width="9.140625" style="206" customWidth="1"/>
    <col min="20" max="20" width="11.7109375" style="115" bestFit="1" customWidth="1"/>
    <col min="21" max="21" width="12.7109375" style="115" bestFit="1" customWidth="1"/>
    <col min="22" max="23" width="9.140625" style="120" customWidth="1"/>
    <col min="24" max="24" width="11.7109375" style="118" bestFit="1" customWidth="1"/>
    <col min="25" max="25" width="12.140625" style="118" bestFit="1" customWidth="1"/>
    <col min="26" max="26" width="9.140625" style="115" customWidth="1"/>
    <col min="27" max="28" width="0" style="1" hidden="1" customWidth="1"/>
    <col min="29" max="29" width="0" style="115" hidden="1" customWidth="1"/>
    <col min="30" max="30" width="10.140625" style="115" hidden="1" customWidth="1"/>
    <col min="31" max="31" width="0" style="115" hidden="1" customWidth="1"/>
    <col min="32" max="16384" width="9.140625" style="115" customWidth="1"/>
  </cols>
  <sheetData>
    <row r="1" spans="1:28" ht="15.75">
      <c r="A1" s="22" t="s">
        <v>111</v>
      </c>
      <c r="B1" s="23"/>
      <c r="C1" s="24"/>
      <c r="D1" s="24"/>
      <c r="E1" s="61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AA1" s="24"/>
      <c r="AB1" s="24"/>
    </row>
    <row r="2" spans="1:28" ht="15.75">
      <c r="A2" s="22" t="s">
        <v>256</v>
      </c>
      <c r="B2" s="23"/>
      <c r="C2" s="24"/>
      <c r="D2" s="24"/>
      <c r="E2" s="61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AA2" s="24"/>
      <c r="AB2" s="24"/>
    </row>
    <row r="3" spans="1:28" ht="15.75">
      <c r="A3" s="22"/>
      <c r="B3" s="23"/>
      <c r="C3" s="24"/>
      <c r="D3" s="24"/>
      <c r="E3" s="2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1" t="s">
        <v>78</v>
      </c>
      <c r="Y3" s="25"/>
      <c r="AA3" s="24"/>
      <c r="AB3" s="24"/>
    </row>
    <row r="4" spans="1:25" ht="15">
      <c r="A4" s="12"/>
      <c r="D4" s="11"/>
      <c r="E4" s="21"/>
      <c r="F4" s="115"/>
      <c r="G4" s="115"/>
      <c r="J4" s="115"/>
      <c r="K4" s="115"/>
      <c r="N4" s="115"/>
      <c r="O4" s="115"/>
      <c r="R4" s="115"/>
      <c r="S4" s="115"/>
      <c r="V4" s="115"/>
      <c r="W4" s="115"/>
      <c r="X4" s="115"/>
      <c r="Y4" s="115"/>
    </row>
    <row r="5" spans="5:25" ht="12.75">
      <c r="E5" s="63"/>
      <c r="F5" s="115"/>
      <c r="G5" s="115"/>
      <c r="J5" s="115"/>
      <c r="K5" s="115"/>
      <c r="N5" s="115"/>
      <c r="O5" s="115"/>
      <c r="R5" s="115"/>
      <c r="S5" s="115"/>
      <c r="V5" s="115"/>
      <c r="W5" s="115"/>
      <c r="X5" s="115"/>
      <c r="Y5" s="115"/>
    </row>
    <row r="6" spans="1:25" ht="18">
      <c r="A6" s="259" t="s">
        <v>242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</row>
    <row r="7" ht="12.75">
      <c r="A7" s="63"/>
    </row>
    <row r="8" spans="1:28" ht="12.75">
      <c r="A8" s="260" t="s">
        <v>0</v>
      </c>
      <c r="B8" s="260" t="s">
        <v>4</v>
      </c>
      <c r="C8" s="260" t="s">
        <v>22</v>
      </c>
      <c r="D8" s="262" t="s">
        <v>5</v>
      </c>
      <c r="E8" s="260" t="s">
        <v>94</v>
      </c>
      <c r="F8" s="260" t="s">
        <v>243</v>
      </c>
      <c r="G8" s="260"/>
      <c r="H8" s="260"/>
      <c r="I8" s="260"/>
      <c r="J8" s="260" t="s">
        <v>244</v>
      </c>
      <c r="K8" s="260"/>
      <c r="L8" s="260"/>
      <c r="M8" s="260"/>
      <c r="N8" s="260" t="s">
        <v>245</v>
      </c>
      <c r="O8" s="260"/>
      <c r="P8" s="260"/>
      <c r="Q8" s="260"/>
      <c r="R8" s="260" t="s">
        <v>248</v>
      </c>
      <c r="S8" s="260"/>
      <c r="T8" s="260"/>
      <c r="U8" s="260"/>
      <c r="V8" s="260" t="s">
        <v>249</v>
      </c>
      <c r="W8" s="260"/>
      <c r="X8" s="260"/>
      <c r="Y8" s="260"/>
      <c r="AA8" s="17"/>
      <c r="AB8" s="17"/>
    </row>
    <row r="9" spans="1:28" ht="12.75">
      <c r="A9" s="260"/>
      <c r="B9" s="260"/>
      <c r="C9" s="260"/>
      <c r="D9" s="263"/>
      <c r="E9" s="260"/>
      <c r="F9" s="261" t="s">
        <v>91</v>
      </c>
      <c r="G9" s="261"/>
      <c r="H9" s="260" t="s">
        <v>109</v>
      </c>
      <c r="I9" s="260"/>
      <c r="J9" s="261" t="s">
        <v>91</v>
      </c>
      <c r="K9" s="261"/>
      <c r="L9" s="260" t="s">
        <v>109</v>
      </c>
      <c r="M9" s="260"/>
      <c r="N9" s="261" t="s">
        <v>91</v>
      </c>
      <c r="O9" s="261"/>
      <c r="P9" s="260" t="s">
        <v>109</v>
      </c>
      <c r="Q9" s="260"/>
      <c r="R9" s="261" t="s">
        <v>91</v>
      </c>
      <c r="S9" s="261"/>
      <c r="T9" s="260" t="s">
        <v>110</v>
      </c>
      <c r="U9" s="260"/>
      <c r="V9" s="261" t="s">
        <v>91</v>
      </c>
      <c r="W9" s="261"/>
      <c r="X9" s="261" t="s">
        <v>110</v>
      </c>
      <c r="Y9" s="261"/>
      <c r="AA9" s="17"/>
      <c r="AB9" s="17"/>
    </row>
    <row r="10" spans="1:28" ht="12.75">
      <c r="A10" s="260"/>
      <c r="B10" s="260"/>
      <c r="C10" s="260"/>
      <c r="D10" s="264"/>
      <c r="E10" s="260"/>
      <c r="F10" s="57" t="s">
        <v>92</v>
      </c>
      <c r="G10" s="57" t="s">
        <v>93</v>
      </c>
      <c r="H10" s="14" t="s">
        <v>92</v>
      </c>
      <c r="I10" s="14" t="s">
        <v>93</v>
      </c>
      <c r="J10" s="57" t="s">
        <v>92</v>
      </c>
      <c r="K10" s="57" t="s">
        <v>93</v>
      </c>
      <c r="L10" s="14" t="s">
        <v>92</v>
      </c>
      <c r="M10" s="14" t="s">
        <v>93</v>
      </c>
      <c r="N10" s="57" t="s">
        <v>92</v>
      </c>
      <c r="O10" s="57" t="s">
        <v>93</v>
      </c>
      <c r="P10" s="14" t="s">
        <v>92</v>
      </c>
      <c r="Q10" s="14" t="s">
        <v>93</v>
      </c>
      <c r="R10" s="57" t="s">
        <v>92</v>
      </c>
      <c r="S10" s="57" t="s">
        <v>93</v>
      </c>
      <c r="T10" s="14" t="s">
        <v>92</v>
      </c>
      <c r="U10" s="14" t="s">
        <v>93</v>
      </c>
      <c r="V10" s="39" t="s">
        <v>92</v>
      </c>
      <c r="W10" s="39" t="s">
        <v>93</v>
      </c>
      <c r="X10" s="57" t="s">
        <v>92</v>
      </c>
      <c r="Y10" s="57" t="s">
        <v>93</v>
      </c>
      <c r="AA10" s="17"/>
      <c r="AB10" s="17"/>
    </row>
    <row r="11" spans="1:28" ht="25.5">
      <c r="A11" s="18">
        <v>0</v>
      </c>
      <c r="B11" s="19">
        <v>1</v>
      </c>
      <c r="C11" s="19">
        <v>2</v>
      </c>
      <c r="D11" s="19">
        <v>3</v>
      </c>
      <c r="E11" s="19">
        <v>4</v>
      </c>
      <c r="F11" s="57">
        <v>5</v>
      </c>
      <c r="G11" s="57">
        <v>6</v>
      </c>
      <c r="H11" s="14" t="s">
        <v>95</v>
      </c>
      <c r="I11" s="14" t="s">
        <v>96</v>
      </c>
      <c r="J11" s="57">
        <v>9</v>
      </c>
      <c r="K11" s="57">
        <v>10</v>
      </c>
      <c r="L11" s="14" t="s">
        <v>97</v>
      </c>
      <c r="M11" s="14" t="s">
        <v>98</v>
      </c>
      <c r="N11" s="57">
        <v>13</v>
      </c>
      <c r="O11" s="57">
        <v>14</v>
      </c>
      <c r="P11" s="14" t="s">
        <v>99</v>
      </c>
      <c r="Q11" s="14" t="s">
        <v>100</v>
      </c>
      <c r="R11" s="57">
        <v>17</v>
      </c>
      <c r="S11" s="57">
        <v>18</v>
      </c>
      <c r="T11" s="14" t="s">
        <v>101</v>
      </c>
      <c r="U11" s="14" t="s">
        <v>102</v>
      </c>
      <c r="V11" s="39" t="s">
        <v>103</v>
      </c>
      <c r="W11" s="39" t="s">
        <v>104</v>
      </c>
      <c r="X11" s="57" t="s">
        <v>105</v>
      </c>
      <c r="Y11" s="57" t="s">
        <v>106</v>
      </c>
      <c r="AA11" s="20"/>
      <c r="AB11" s="20"/>
    </row>
    <row r="12" spans="1:25" ht="12.75">
      <c r="A12" s="9"/>
      <c r="B12" s="7">
        <v>101</v>
      </c>
      <c r="C12" s="4" t="s">
        <v>6</v>
      </c>
      <c r="D12" s="4"/>
      <c r="E12" s="4"/>
      <c r="F12" s="58"/>
      <c r="G12" s="58"/>
      <c r="H12" s="15"/>
      <c r="I12" s="15"/>
      <c r="J12" s="58"/>
      <c r="K12" s="58"/>
      <c r="L12" s="15"/>
      <c r="M12" s="15"/>
      <c r="N12" s="58"/>
      <c r="O12" s="58"/>
      <c r="P12" s="15"/>
      <c r="Q12" s="15"/>
      <c r="R12" s="65"/>
      <c r="S12" s="65"/>
      <c r="T12" s="15"/>
      <c r="U12" s="15"/>
      <c r="V12" s="207"/>
      <c r="W12" s="207"/>
      <c r="X12" s="58"/>
      <c r="Y12" s="58"/>
    </row>
    <row r="13" spans="1:25" ht="12.75">
      <c r="A13" s="9"/>
      <c r="B13" s="8" t="s">
        <v>7</v>
      </c>
      <c r="C13" s="6" t="s">
        <v>8</v>
      </c>
      <c r="D13" s="6"/>
      <c r="E13" s="6"/>
      <c r="F13" s="60"/>
      <c r="G13" s="60"/>
      <c r="H13" s="178"/>
      <c r="I13" s="178"/>
      <c r="J13" s="66"/>
      <c r="K13" s="66"/>
      <c r="L13" s="178"/>
      <c r="M13" s="178"/>
      <c r="N13" s="179"/>
      <c r="O13" s="179"/>
      <c r="P13" s="178"/>
      <c r="Q13" s="178"/>
      <c r="R13" s="179"/>
      <c r="S13" s="179"/>
      <c r="T13" s="178"/>
      <c r="U13" s="178"/>
      <c r="V13" s="179"/>
      <c r="W13" s="179"/>
      <c r="X13" s="179"/>
      <c r="Y13" s="179"/>
    </row>
    <row r="14" spans="1:28" ht="12.75">
      <c r="A14" s="9"/>
      <c r="B14" s="7" t="s">
        <v>9</v>
      </c>
      <c r="C14" s="4" t="s">
        <v>10</v>
      </c>
      <c r="D14" s="4"/>
      <c r="E14" s="4"/>
      <c r="F14" s="58"/>
      <c r="G14" s="58"/>
      <c r="H14" s="178">
        <f>SUM(H15:H25)</f>
        <v>0</v>
      </c>
      <c r="I14" s="178">
        <f>SUM(I15:I25)</f>
        <v>0</v>
      </c>
      <c r="J14" s="65"/>
      <c r="K14" s="65"/>
      <c r="L14" s="178">
        <f>SUM(L15:L25)</f>
        <v>0</v>
      </c>
      <c r="M14" s="178">
        <f>SUM(M15:M25)</f>
        <v>0</v>
      </c>
      <c r="N14" s="179"/>
      <c r="O14" s="179"/>
      <c r="P14" s="178">
        <f>SUM(P15:P25)</f>
        <v>0</v>
      </c>
      <c r="Q14" s="178">
        <f>SUM(Q15:Q25)</f>
        <v>0</v>
      </c>
      <c r="R14" s="179"/>
      <c r="S14" s="179"/>
      <c r="T14" s="178">
        <f>SUM(T15:T25)</f>
        <v>0</v>
      </c>
      <c r="U14" s="178">
        <f>SUM(U15:U25)</f>
        <v>0</v>
      </c>
      <c r="V14" s="179"/>
      <c r="W14" s="179"/>
      <c r="X14" s="179">
        <f aca="true" t="shared" si="0" ref="X14:Y48">+H14+L14+P14+T14</f>
        <v>0</v>
      </c>
      <c r="Y14" s="179">
        <f t="shared" si="0"/>
        <v>0</v>
      </c>
      <c r="AA14" s="77"/>
      <c r="AB14" s="77"/>
    </row>
    <row r="15" spans="1:31" ht="25.5">
      <c r="A15" s="29">
        <v>1</v>
      </c>
      <c r="B15" s="35" t="s">
        <v>26</v>
      </c>
      <c r="C15" s="35" t="s">
        <v>231</v>
      </c>
      <c r="D15" s="36" t="s">
        <v>11</v>
      </c>
      <c r="E15" s="72"/>
      <c r="F15" s="31">
        <v>6250</v>
      </c>
      <c r="G15" s="31">
        <v>20250</v>
      </c>
      <c r="H15" s="40">
        <f aca="true" t="shared" si="1" ref="H15:I25">+$E15*F15</f>
        <v>0</v>
      </c>
      <c r="I15" s="40">
        <f t="shared" si="1"/>
        <v>0</v>
      </c>
      <c r="J15" s="31">
        <v>6250</v>
      </c>
      <c r="K15" s="31">
        <v>20250</v>
      </c>
      <c r="L15" s="40">
        <f aca="true" t="shared" si="2" ref="L15:M25">+$E15*J15</f>
        <v>0</v>
      </c>
      <c r="M15" s="40">
        <f t="shared" si="2"/>
        <v>0</v>
      </c>
      <c r="N15" s="31">
        <v>6250</v>
      </c>
      <c r="O15" s="31">
        <v>20250</v>
      </c>
      <c r="P15" s="40">
        <f aca="true" t="shared" si="3" ref="P15:Q25">+$E15*N15</f>
        <v>0</v>
      </c>
      <c r="Q15" s="40">
        <f t="shared" si="3"/>
        <v>0</v>
      </c>
      <c r="R15" s="31">
        <v>6250</v>
      </c>
      <c r="S15" s="31">
        <v>20250</v>
      </c>
      <c r="T15" s="40">
        <f aca="true" t="shared" si="4" ref="T15:U25">+$E15*R15</f>
        <v>0</v>
      </c>
      <c r="U15" s="40">
        <f t="shared" si="4"/>
        <v>0</v>
      </c>
      <c r="V15" s="39">
        <f>F15+J15+N15+R15</f>
        <v>25000</v>
      </c>
      <c r="W15" s="39">
        <f>G15+K15+O15+S15</f>
        <v>81000</v>
      </c>
      <c r="X15" s="30">
        <f t="shared" si="0"/>
        <v>0</v>
      </c>
      <c r="Y15" s="30">
        <f t="shared" si="0"/>
        <v>0</v>
      </c>
      <c r="AA15" s="31">
        <v>1250</v>
      </c>
      <c r="AB15" s="31">
        <v>45000</v>
      </c>
      <c r="AD15" s="115">
        <f>+AA15*5</f>
        <v>6250</v>
      </c>
      <c r="AE15" s="115">
        <f>+AB15*0.45</f>
        <v>20250</v>
      </c>
    </row>
    <row r="16" spans="1:31" ht="25.5">
      <c r="A16" s="29">
        <v>2</v>
      </c>
      <c r="B16" s="35" t="s">
        <v>27</v>
      </c>
      <c r="C16" s="35" t="s">
        <v>232</v>
      </c>
      <c r="D16" s="36" t="s">
        <v>11</v>
      </c>
      <c r="E16" s="72"/>
      <c r="F16" s="31">
        <v>1250</v>
      </c>
      <c r="G16" s="31">
        <v>4500</v>
      </c>
      <c r="H16" s="40">
        <f t="shared" si="1"/>
        <v>0</v>
      </c>
      <c r="I16" s="40">
        <f t="shared" si="1"/>
        <v>0</v>
      </c>
      <c r="J16" s="31">
        <v>1250</v>
      </c>
      <c r="K16" s="31">
        <v>4500</v>
      </c>
      <c r="L16" s="40">
        <f t="shared" si="2"/>
        <v>0</v>
      </c>
      <c r="M16" s="40">
        <f t="shared" si="2"/>
        <v>0</v>
      </c>
      <c r="N16" s="31">
        <v>1250</v>
      </c>
      <c r="O16" s="31">
        <v>4500</v>
      </c>
      <c r="P16" s="40">
        <f t="shared" si="3"/>
        <v>0</v>
      </c>
      <c r="Q16" s="40">
        <f t="shared" si="3"/>
        <v>0</v>
      </c>
      <c r="R16" s="31">
        <v>1250</v>
      </c>
      <c r="S16" s="31">
        <v>4500</v>
      </c>
      <c r="T16" s="40">
        <f t="shared" si="4"/>
        <v>0</v>
      </c>
      <c r="U16" s="40">
        <f t="shared" si="4"/>
        <v>0</v>
      </c>
      <c r="V16" s="39">
        <f aca="true" t="shared" si="5" ref="V16:V22">F16+J16+N16+R16</f>
        <v>5000</v>
      </c>
      <c r="W16" s="39">
        <f aca="true" t="shared" si="6" ref="W16:W22">G16+K16+O16+S16</f>
        <v>18000</v>
      </c>
      <c r="X16" s="30">
        <f t="shared" si="0"/>
        <v>0</v>
      </c>
      <c r="Y16" s="30">
        <f t="shared" si="0"/>
        <v>0</v>
      </c>
      <c r="AA16" s="31">
        <v>250</v>
      </c>
      <c r="AB16" s="31">
        <v>10000</v>
      </c>
      <c r="AD16" s="115">
        <f aca="true" t="shared" si="7" ref="AD16:AD79">+AA16*5</f>
        <v>1250</v>
      </c>
      <c r="AE16" s="115">
        <f aca="true" t="shared" si="8" ref="AE16:AE79">+AB16*0.45</f>
        <v>4500</v>
      </c>
    </row>
    <row r="17" spans="1:31" ht="25.5">
      <c r="A17" s="29">
        <v>3</v>
      </c>
      <c r="B17" s="35" t="s">
        <v>28</v>
      </c>
      <c r="C17" s="35" t="s">
        <v>233</v>
      </c>
      <c r="D17" s="36" t="s">
        <v>11</v>
      </c>
      <c r="E17" s="72"/>
      <c r="F17" s="31">
        <v>1750</v>
      </c>
      <c r="G17" s="31">
        <v>6750</v>
      </c>
      <c r="H17" s="40">
        <f t="shared" si="1"/>
        <v>0</v>
      </c>
      <c r="I17" s="40">
        <f t="shared" si="1"/>
        <v>0</v>
      </c>
      <c r="J17" s="31">
        <v>1750</v>
      </c>
      <c r="K17" s="31">
        <v>6750</v>
      </c>
      <c r="L17" s="40">
        <f t="shared" si="2"/>
        <v>0</v>
      </c>
      <c r="M17" s="40">
        <f t="shared" si="2"/>
        <v>0</v>
      </c>
      <c r="N17" s="31">
        <v>1750</v>
      </c>
      <c r="O17" s="31">
        <v>6750</v>
      </c>
      <c r="P17" s="40">
        <f t="shared" si="3"/>
        <v>0</v>
      </c>
      <c r="Q17" s="40">
        <f t="shared" si="3"/>
        <v>0</v>
      </c>
      <c r="R17" s="31">
        <v>1750</v>
      </c>
      <c r="S17" s="31">
        <v>6750</v>
      </c>
      <c r="T17" s="40">
        <f t="shared" si="4"/>
        <v>0</v>
      </c>
      <c r="U17" s="40">
        <f t="shared" si="4"/>
        <v>0</v>
      </c>
      <c r="V17" s="39">
        <f t="shared" si="5"/>
        <v>7000</v>
      </c>
      <c r="W17" s="39">
        <f t="shared" si="6"/>
        <v>27000</v>
      </c>
      <c r="X17" s="30">
        <f t="shared" si="0"/>
        <v>0</v>
      </c>
      <c r="Y17" s="30">
        <f t="shared" si="0"/>
        <v>0</v>
      </c>
      <c r="AA17" s="31">
        <v>350</v>
      </c>
      <c r="AB17" s="31">
        <v>15000</v>
      </c>
      <c r="AD17" s="115">
        <f t="shared" si="7"/>
        <v>1750</v>
      </c>
      <c r="AE17" s="115">
        <f t="shared" si="8"/>
        <v>6750</v>
      </c>
    </row>
    <row r="18" spans="1:31" ht="38.25">
      <c r="A18" s="29">
        <v>4</v>
      </c>
      <c r="B18" s="35" t="s">
        <v>29</v>
      </c>
      <c r="C18" s="35" t="s">
        <v>234</v>
      </c>
      <c r="D18" s="36" t="s">
        <v>11</v>
      </c>
      <c r="E18" s="72"/>
      <c r="F18" s="31">
        <v>0</v>
      </c>
      <c r="G18" s="31">
        <v>0</v>
      </c>
      <c r="H18" s="40">
        <f t="shared" si="1"/>
        <v>0</v>
      </c>
      <c r="I18" s="40">
        <f t="shared" si="1"/>
        <v>0</v>
      </c>
      <c r="J18" s="31">
        <v>0</v>
      </c>
      <c r="K18" s="31">
        <v>0</v>
      </c>
      <c r="L18" s="40">
        <f t="shared" si="2"/>
        <v>0</v>
      </c>
      <c r="M18" s="40">
        <f t="shared" si="2"/>
        <v>0</v>
      </c>
      <c r="N18" s="31">
        <v>0</v>
      </c>
      <c r="O18" s="31">
        <v>0</v>
      </c>
      <c r="P18" s="40">
        <f t="shared" si="3"/>
        <v>0</v>
      </c>
      <c r="Q18" s="40">
        <f t="shared" si="3"/>
        <v>0</v>
      </c>
      <c r="R18" s="31">
        <v>0</v>
      </c>
      <c r="S18" s="31">
        <v>0</v>
      </c>
      <c r="T18" s="40">
        <f t="shared" si="4"/>
        <v>0</v>
      </c>
      <c r="U18" s="40">
        <f t="shared" si="4"/>
        <v>0</v>
      </c>
      <c r="V18" s="39">
        <v>0</v>
      </c>
      <c r="W18" s="39">
        <v>0</v>
      </c>
      <c r="X18" s="30">
        <f t="shared" si="0"/>
        <v>0</v>
      </c>
      <c r="Y18" s="30">
        <f t="shared" si="0"/>
        <v>0</v>
      </c>
      <c r="AA18" s="31">
        <v>0</v>
      </c>
      <c r="AB18" s="31">
        <v>0</v>
      </c>
      <c r="AD18" s="115">
        <f t="shared" si="7"/>
        <v>0</v>
      </c>
      <c r="AE18" s="115">
        <f t="shared" si="8"/>
        <v>0</v>
      </c>
    </row>
    <row r="19" spans="1:31" ht="12.75">
      <c r="A19" s="29">
        <v>5</v>
      </c>
      <c r="B19" s="35" t="s">
        <v>30</v>
      </c>
      <c r="C19" s="35" t="s">
        <v>56</v>
      </c>
      <c r="D19" s="36" t="s">
        <v>11</v>
      </c>
      <c r="E19" s="72"/>
      <c r="F19" s="31">
        <v>125</v>
      </c>
      <c r="G19" s="31">
        <v>360</v>
      </c>
      <c r="H19" s="40">
        <f t="shared" si="1"/>
        <v>0</v>
      </c>
      <c r="I19" s="40">
        <f t="shared" si="1"/>
        <v>0</v>
      </c>
      <c r="J19" s="31">
        <v>125</v>
      </c>
      <c r="K19" s="31">
        <v>360</v>
      </c>
      <c r="L19" s="40">
        <f t="shared" si="2"/>
        <v>0</v>
      </c>
      <c r="M19" s="40">
        <f t="shared" si="2"/>
        <v>0</v>
      </c>
      <c r="N19" s="31">
        <v>125</v>
      </c>
      <c r="O19" s="31">
        <v>360</v>
      </c>
      <c r="P19" s="40">
        <f t="shared" si="3"/>
        <v>0</v>
      </c>
      <c r="Q19" s="40">
        <f t="shared" si="3"/>
        <v>0</v>
      </c>
      <c r="R19" s="31">
        <v>125</v>
      </c>
      <c r="S19" s="31">
        <v>360</v>
      </c>
      <c r="T19" s="40">
        <f t="shared" si="4"/>
        <v>0</v>
      </c>
      <c r="U19" s="40">
        <f t="shared" si="4"/>
        <v>0</v>
      </c>
      <c r="V19" s="39">
        <f t="shared" si="5"/>
        <v>500</v>
      </c>
      <c r="W19" s="39">
        <f t="shared" si="6"/>
        <v>1440</v>
      </c>
      <c r="X19" s="30">
        <f t="shared" si="0"/>
        <v>0</v>
      </c>
      <c r="Y19" s="30">
        <f t="shared" si="0"/>
        <v>0</v>
      </c>
      <c r="AA19" s="31">
        <v>25</v>
      </c>
      <c r="AB19" s="31">
        <v>800</v>
      </c>
      <c r="AD19" s="115">
        <f t="shared" si="7"/>
        <v>125</v>
      </c>
      <c r="AE19" s="115">
        <f t="shared" si="8"/>
        <v>360</v>
      </c>
    </row>
    <row r="20" spans="1:31" ht="12.75">
      <c r="A20" s="29">
        <v>6</v>
      </c>
      <c r="B20" s="35" t="s">
        <v>31</v>
      </c>
      <c r="C20" s="35" t="s">
        <v>88</v>
      </c>
      <c r="D20" s="36" t="s">
        <v>11</v>
      </c>
      <c r="E20" s="72"/>
      <c r="F20" s="31">
        <v>0</v>
      </c>
      <c r="G20" s="31">
        <v>0</v>
      </c>
      <c r="H20" s="30">
        <f t="shared" si="1"/>
        <v>0</v>
      </c>
      <c r="I20" s="30">
        <f t="shared" si="1"/>
        <v>0</v>
      </c>
      <c r="J20" s="31">
        <v>0</v>
      </c>
      <c r="K20" s="31">
        <v>0</v>
      </c>
      <c r="L20" s="40">
        <f t="shared" si="2"/>
        <v>0</v>
      </c>
      <c r="M20" s="40">
        <f t="shared" si="2"/>
        <v>0</v>
      </c>
      <c r="N20" s="31">
        <v>0</v>
      </c>
      <c r="O20" s="31">
        <v>0</v>
      </c>
      <c r="P20" s="40">
        <f t="shared" si="3"/>
        <v>0</v>
      </c>
      <c r="Q20" s="40">
        <f t="shared" si="3"/>
        <v>0</v>
      </c>
      <c r="R20" s="31">
        <v>0</v>
      </c>
      <c r="S20" s="31">
        <v>0</v>
      </c>
      <c r="T20" s="40">
        <f t="shared" si="4"/>
        <v>0</v>
      </c>
      <c r="U20" s="40">
        <f t="shared" si="4"/>
        <v>0</v>
      </c>
      <c r="V20" s="31">
        <v>0</v>
      </c>
      <c r="W20" s="31">
        <v>0</v>
      </c>
      <c r="X20" s="30">
        <f t="shared" si="0"/>
        <v>0</v>
      </c>
      <c r="Y20" s="30">
        <f t="shared" si="0"/>
        <v>0</v>
      </c>
      <c r="AA20" s="31">
        <v>0</v>
      </c>
      <c r="AB20" s="31">
        <v>0</v>
      </c>
      <c r="AD20" s="115">
        <f t="shared" si="7"/>
        <v>0</v>
      </c>
      <c r="AE20" s="115">
        <f t="shared" si="8"/>
        <v>0</v>
      </c>
    </row>
    <row r="21" spans="1:31" ht="12.75">
      <c r="A21" s="29">
        <v>7</v>
      </c>
      <c r="B21" s="35" t="s">
        <v>32</v>
      </c>
      <c r="C21" s="35" t="s">
        <v>59</v>
      </c>
      <c r="D21" s="36" t="s">
        <v>73</v>
      </c>
      <c r="E21" s="72"/>
      <c r="F21" s="31">
        <v>25000</v>
      </c>
      <c r="G21" s="31">
        <v>135000</v>
      </c>
      <c r="H21" s="40">
        <f t="shared" si="1"/>
        <v>0</v>
      </c>
      <c r="I21" s="40">
        <f t="shared" si="1"/>
        <v>0</v>
      </c>
      <c r="J21" s="31">
        <v>25000</v>
      </c>
      <c r="K21" s="31">
        <v>135000</v>
      </c>
      <c r="L21" s="40">
        <f t="shared" si="2"/>
        <v>0</v>
      </c>
      <c r="M21" s="40">
        <f t="shared" si="2"/>
        <v>0</v>
      </c>
      <c r="N21" s="31">
        <v>25000</v>
      </c>
      <c r="O21" s="31">
        <v>135000</v>
      </c>
      <c r="P21" s="40">
        <f t="shared" si="3"/>
        <v>0</v>
      </c>
      <c r="Q21" s="40">
        <f t="shared" si="3"/>
        <v>0</v>
      </c>
      <c r="R21" s="31">
        <v>25000</v>
      </c>
      <c r="S21" s="31">
        <v>135000</v>
      </c>
      <c r="T21" s="40">
        <f t="shared" si="4"/>
        <v>0</v>
      </c>
      <c r="U21" s="40">
        <f t="shared" si="4"/>
        <v>0</v>
      </c>
      <c r="V21" s="39">
        <f t="shared" si="5"/>
        <v>100000</v>
      </c>
      <c r="W21" s="39">
        <f t="shared" si="6"/>
        <v>540000</v>
      </c>
      <c r="X21" s="30">
        <f t="shared" si="0"/>
        <v>0</v>
      </c>
      <c r="Y21" s="30">
        <f t="shared" si="0"/>
        <v>0</v>
      </c>
      <c r="AA21" s="31">
        <v>5000</v>
      </c>
      <c r="AB21" s="31">
        <v>300000</v>
      </c>
      <c r="AD21" s="115">
        <f t="shared" si="7"/>
        <v>25000</v>
      </c>
      <c r="AE21" s="115">
        <f t="shared" si="8"/>
        <v>135000</v>
      </c>
    </row>
    <row r="22" spans="1:31" ht="25.5">
      <c r="A22" s="29">
        <f>A21+1</f>
        <v>8</v>
      </c>
      <c r="B22" s="35" t="s">
        <v>33</v>
      </c>
      <c r="C22" s="35" t="s">
        <v>170</v>
      </c>
      <c r="D22" s="36" t="s">
        <v>73</v>
      </c>
      <c r="E22" s="73"/>
      <c r="F22" s="31">
        <v>7500</v>
      </c>
      <c r="G22" s="31">
        <v>31500</v>
      </c>
      <c r="H22" s="40">
        <f t="shared" si="1"/>
        <v>0</v>
      </c>
      <c r="I22" s="40">
        <f t="shared" si="1"/>
        <v>0</v>
      </c>
      <c r="J22" s="31">
        <v>7500</v>
      </c>
      <c r="K22" s="31">
        <v>31500</v>
      </c>
      <c r="L22" s="40">
        <f t="shared" si="2"/>
        <v>0</v>
      </c>
      <c r="M22" s="40">
        <f t="shared" si="2"/>
        <v>0</v>
      </c>
      <c r="N22" s="31">
        <v>7500</v>
      </c>
      <c r="O22" s="31">
        <v>31500</v>
      </c>
      <c r="P22" s="40">
        <f t="shared" si="3"/>
        <v>0</v>
      </c>
      <c r="Q22" s="40">
        <f t="shared" si="3"/>
        <v>0</v>
      </c>
      <c r="R22" s="31">
        <v>7500</v>
      </c>
      <c r="S22" s="31">
        <v>31500</v>
      </c>
      <c r="T22" s="40">
        <f t="shared" si="4"/>
        <v>0</v>
      </c>
      <c r="U22" s="40">
        <f t="shared" si="4"/>
        <v>0</v>
      </c>
      <c r="V22" s="39">
        <f t="shared" si="5"/>
        <v>30000</v>
      </c>
      <c r="W22" s="39">
        <f t="shared" si="6"/>
        <v>126000</v>
      </c>
      <c r="X22" s="30">
        <f t="shared" si="0"/>
        <v>0</v>
      </c>
      <c r="Y22" s="30">
        <f t="shared" si="0"/>
        <v>0</v>
      </c>
      <c r="AA22" s="31">
        <v>1500</v>
      </c>
      <c r="AB22" s="31">
        <v>70000</v>
      </c>
      <c r="AD22" s="115">
        <f t="shared" si="7"/>
        <v>7500</v>
      </c>
      <c r="AE22" s="115">
        <f t="shared" si="8"/>
        <v>31500</v>
      </c>
    </row>
    <row r="23" spans="1:31" ht="12.75">
      <c r="A23" s="29">
        <f>A22+1</f>
        <v>9</v>
      </c>
      <c r="B23" s="35" t="s">
        <v>238</v>
      </c>
      <c r="C23" s="35" t="s">
        <v>60</v>
      </c>
      <c r="D23" s="36" t="s">
        <v>11</v>
      </c>
      <c r="E23" s="72"/>
      <c r="F23" s="31">
        <v>0</v>
      </c>
      <c r="G23" s="31">
        <v>0</v>
      </c>
      <c r="H23" s="31">
        <f t="shared" si="1"/>
        <v>0</v>
      </c>
      <c r="I23" s="31">
        <f t="shared" si="1"/>
        <v>0</v>
      </c>
      <c r="J23" s="31">
        <v>0</v>
      </c>
      <c r="K23" s="31">
        <v>0</v>
      </c>
      <c r="L23" s="40">
        <f t="shared" si="2"/>
        <v>0</v>
      </c>
      <c r="M23" s="40">
        <f t="shared" si="2"/>
        <v>0</v>
      </c>
      <c r="N23" s="31">
        <v>0</v>
      </c>
      <c r="O23" s="31">
        <v>0</v>
      </c>
      <c r="P23" s="40">
        <f t="shared" si="3"/>
        <v>0</v>
      </c>
      <c r="Q23" s="40">
        <f t="shared" si="3"/>
        <v>0</v>
      </c>
      <c r="R23" s="31">
        <v>0</v>
      </c>
      <c r="S23" s="31">
        <v>0</v>
      </c>
      <c r="T23" s="40">
        <f t="shared" si="4"/>
        <v>0</v>
      </c>
      <c r="U23" s="40">
        <f t="shared" si="4"/>
        <v>0</v>
      </c>
      <c r="V23" s="31">
        <v>0</v>
      </c>
      <c r="W23" s="31">
        <v>0</v>
      </c>
      <c r="X23" s="30">
        <f t="shared" si="0"/>
        <v>0</v>
      </c>
      <c r="Y23" s="30">
        <f t="shared" si="0"/>
        <v>0</v>
      </c>
      <c r="AA23" s="31">
        <v>0</v>
      </c>
      <c r="AB23" s="31">
        <v>0</v>
      </c>
      <c r="AD23" s="115">
        <f t="shared" si="7"/>
        <v>0</v>
      </c>
      <c r="AE23" s="115">
        <f t="shared" si="8"/>
        <v>0</v>
      </c>
    </row>
    <row r="24" spans="1:31" ht="25.5">
      <c r="A24" s="29">
        <f>A23+1</f>
        <v>10</v>
      </c>
      <c r="B24" s="35" t="s">
        <v>35</v>
      </c>
      <c r="C24" s="35" t="s">
        <v>185</v>
      </c>
      <c r="D24" s="36" t="s">
        <v>11</v>
      </c>
      <c r="E24" s="72"/>
      <c r="F24" s="31">
        <v>0</v>
      </c>
      <c r="G24" s="31">
        <v>0</v>
      </c>
      <c r="H24" s="31">
        <f t="shared" si="1"/>
        <v>0</v>
      </c>
      <c r="I24" s="31">
        <f t="shared" si="1"/>
        <v>0</v>
      </c>
      <c r="J24" s="31">
        <v>0</v>
      </c>
      <c r="K24" s="31">
        <v>0</v>
      </c>
      <c r="L24" s="40">
        <f t="shared" si="2"/>
        <v>0</v>
      </c>
      <c r="M24" s="40">
        <f t="shared" si="2"/>
        <v>0</v>
      </c>
      <c r="N24" s="31">
        <v>0</v>
      </c>
      <c r="O24" s="31">
        <v>0</v>
      </c>
      <c r="P24" s="40">
        <f t="shared" si="3"/>
        <v>0</v>
      </c>
      <c r="Q24" s="40">
        <f t="shared" si="3"/>
        <v>0</v>
      </c>
      <c r="R24" s="31">
        <v>0</v>
      </c>
      <c r="S24" s="31">
        <v>0</v>
      </c>
      <c r="T24" s="40">
        <f t="shared" si="4"/>
        <v>0</v>
      </c>
      <c r="U24" s="40">
        <f t="shared" si="4"/>
        <v>0</v>
      </c>
      <c r="V24" s="31">
        <v>0</v>
      </c>
      <c r="W24" s="31">
        <v>0</v>
      </c>
      <c r="X24" s="30">
        <f t="shared" si="0"/>
        <v>0</v>
      </c>
      <c r="Y24" s="30">
        <f t="shared" si="0"/>
        <v>0</v>
      </c>
      <c r="AA24" s="31">
        <v>0</v>
      </c>
      <c r="AB24" s="31">
        <v>0</v>
      </c>
      <c r="AD24" s="115">
        <f t="shared" si="7"/>
        <v>0</v>
      </c>
      <c r="AE24" s="115">
        <f t="shared" si="8"/>
        <v>0</v>
      </c>
    </row>
    <row r="25" spans="1:31" ht="25.5">
      <c r="A25" s="29">
        <f>A24+1</f>
        <v>11</v>
      </c>
      <c r="B25" s="35" t="s">
        <v>237</v>
      </c>
      <c r="C25" s="35" t="s">
        <v>205</v>
      </c>
      <c r="D25" s="36" t="s">
        <v>11</v>
      </c>
      <c r="E25" s="72"/>
      <c r="F25" s="31">
        <v>0</v>
      </c>
      <c r="G25" s="31">
        <v>0</v>
      </c>
      <c r="H25" s="31">
        <f t="shared" si="1"/>
        <v>0</v>
      </c>
      <c r="I25" s="31">
        <f t="shared" si="1"/>
        <v>0</v>
      </c>
      <c r="J25" s="31">
        <v>0</v>
      </c>
      <c r="K25" s="31">
        <v>0</v>
      </c>
      <c r="L25" s="40">
        <f t="shared" si="2"/>
        <v>0</v>
      </c>
      <c r="M25" s="40">
        <f t="shared" si="2"/>
        <v>0</v>
      </c>
      <c r="N25" s="31">
        <v>0</v>
      </c>
      <c r="O25" s="31">
        <v>0</v>
      </c>
      <c r="P25" s="40">
        <f t="shared" si="3"/>
        <v>0</v>
      </c>
      <c r="Q25" s="40">
        <f t="shared" si="3"/>
        <v>0</v>
      </c>
      <c r="R25" s="31">
        <v>0</v>
      </c>
      <c r="S25" s="31">
        <v>0</v>
      </c>
      <c r="T25" s="40">
        <f t="shared" si="4"/>
        <v>0</v>
      </c>
      <c r="U25" s="40">
        <f t="shared" si="4"/>
        <v>0</v>
      </c>
      <c r="V25" s="31">
        <v>0</v>
      </c>
      <c r="W25" s="31">
        <v>0</v>
      </c>
      <c r="X25" s="30">
        <f t="shared" si="0"/>
        <v>0</v>
      </c>
      <c r="Y25" s="30">
        <f t="shared" si="0"/>
        <v>0</v>
      </c>
      <c r="AA25" s="31">
        <v>0</v>
      </c>
      <c r="AB25" s="31">
        <v>0</v>
      </c>
      <c r="AD25" s="115">
        <f t="shared" si="7"/>
        <v>0</v>
      </c>
      <c r="AE25" s="115">
        <f t="shared" si="8"/>
        <v>0</v>
      </c>
    </row>
    <row r="26" spans="1:31" ht="12.75">
      <c r="A26" s="86"/>
      <c r="B26" s="116" t="s">
        <v>12</v>
      </c>
      <c r="C26" s="203" t="s">
        <v>13</v>
      </c>
      <c r="D26" s="176"/>
      <c r="E26" s="72"/>
      <c r="F26" s="31"/>
      <c r="G26" s="31"/>
      <c r="H26" s="178">
        <f>SUM(H27:H34)</f>
        <v>0</v>
      </c>
      <c r="I26" s="178">
        <f>SUM(I27:I34)</f>
        <v>0</v>
      </c>
      <c r="J26" s="31"/>
      <c r="K26" s="31"/>
      <c r="L26" s="40">
        <f>SUM(L27:L34)</f>
        <v>0</v>
      </c>
      <c r="M26" s="40">
        <f>SUM(M27:M34)</f>
        <v>0</v>
      </c>
      <c r="N26" s="31"/>
      <c r="O26" s="31"/>
      <c r="P26" s="40">
        <f>SUM(P27:P34)</f>
        <v>0</v>
      </c>
      <c r="Q26" s="40">
        <f>SUM(Q27:Q34)</f>
        <v>0</v>
      </c>
      <c r="R26" s="31"/>
      <c r="S26" s="31"/>
      <c r="T26" s="40">
        <f>SUM(T27:T34)</f>
        <v>0</v>
      </c>
      <c r="U26" s="40">
        <f>SUM(U27:U34)</f>
        <v>0</v>
      </c>
      <c r="V26" s="179"/>
      <c r="W26" s="179"/>
      <c r="X26" s="30">
        <f t="shared" si="0"/>
        <v>0</v>
      </c>
      <c r="Y26" s="30">
        <f t="shared" si="0"/>
        <v>0</v>
      </c>
      <c r="AA26" s="31"/>
      <c r="AB26" s="31"/>
      <c r="AD26" s="115">
        <f t="shared" si="7"/>
        <v>0</v>
      </c>
      <c r="AE26" s="115">
        <f t="shared" si="8"/>
        <v>0</v>
      </c>
    </row>
    <row r="27" spans="1:31" ht="12.75">
      <c r="A27" s="29">
        <v>12</v>
      </c>
      <c r="B27" s="35" t="s">
        <v>36</v>
      </c>
      <c r="C27" s="192" t="s">
        <v>89</v>
      </c>
      <c r="D27" s="36" t="s">
        <v>11</v>
      </c>
      <c r="E27" s="73"/>
      <c r="F27" s="31"/>
      <c r="G27" s="31"/>
      <c r="H27" s="40">
        <f aca="true" t="shared" si="9" ref="H27:I34">+$E27*F27</f>
        <v>0</v>
      </c>
      <c r="I27" s="40">
        <f t="shared" si="9"/>
        <v>0</v>
      </c>
      <c r="J27" s="31"/>
      <c r="K27" s="31"/>
      <c r="L27" s="40">
        <f aca="true" t="shared" si="10" ref="L27:M37">+$E27*J27</f>
        <v>0</v>
      </c>
      <c r="M27" s="40">
        <f t="shared" si="10"/>
        <v>0</v>
      </c>
      <c r="N27" s="31"/>
      <c r="O27" s="31"/>
      <c r="P27" s="40">
        <f aca="true" t="shared" si="11" ref="P27:Q37">+$E27*N27</f>
        <v>0</v>
      </c>
      <c r="Q27" s="40">
        <f t="shared" si="11"/>
        <v>0</v>
      </c>
      <c r="R27" s="31"/>
      <c r="S27" s="31"/>
      <c r="T27" s="40">
        <f aca="true" t="shared" si="12" ref="T27:U37">+$E27*R27</f>
        <v>0</v>
      </c>
      <c r="U27" s="40">
        <f t="shared" si="12"/>
        <v>0</v>
      </c>
      <c r="V27" s="39"/>
      <c r="W27" s="39"/>
      <c r="X27" s="30">
        <f t="shared" si="0"/>
        <v>0</v>
      </c>
      <c r="Y27" s="30">
        <f t="shared" si="0"/>
        <v>0</v>
      </c>
      <c r="AA27" s="31">
        <v>0</v>
      </c>
      <c r="AB27" s="31">
        <v>0</v>
      </c>
      <c r="AD27" s="115">
        <f t="shared" si="7"/>
        <v>0</v>
      </c>
      <c r="AE27" s="115">
        <f t="shared" si="8"/>
        <v>0</v>
      </c>
    </row>
    <row r="28" spans="1:31" ht="12.75">
      <c r="A28" s="29">
        <f aca="true" t="shared" si="13" ref="A28:A34">A27+1</f>
        <v>13</v>
      </c>
      <c r="B28" s="35" t="s">
        <v>37</v>
      </c>
      <c r="C28" s="192" t="s">
        <v>90</v>
      </c>
      <c r="D28" s="36" t="s">
        <v>11</v>
      </c>
      <c r="E28" s="73"/>
      <c r="F28" s="31"/>
      <c r="G28" s="31"/>
      <c r="H28" s="40">
        <f t="shared" si="9"/>
        <v>0</v>
      </c>
      <c r="I28" s="40">
        <f t="shared" si="9"/>
        <v>0</v>
      </c>
      <c r="J28" s="31"/>
      <c r="K28" s="31"/>
      <c r="L28" s="40">
        <f t="shared" si="10"/>
        <v>0</v>
      </c>
      <c r="M28" s="40">
        <f t="shared" si="10"/>
        <v>0</v>
      </c>
      <c r="N28" s="31"/>
      <c r="O28" s="31"/>
      <c r="P28" s="40">
        <f t="shared" si="11"/>
        <v>0</v>
      </c>
      <c r="Q28" s="40">
        <f t="shared" si="11"/>
        <v>0</v>
      </c>
      <c r="R28" s="31"/>
      <c r="S28" s="31"/>
      <c r="T28" s="40">
        <f t="shared" si="12"/>
        <v>0</v>
      </c>
      <c r="U28" s="40">
        <f t="shared" si="12"/>
        <v>0</v>
      </c>
      <c r="V28" s="39"/>
      <c r="W28" s="39"/>
      <c r="X28" s="30">
        <f t="shared" si="0"/>
        <v>0</v>
      </c>
      <c r="Y28" s="30">
        <f t="shared" si="0"/>
        <v>0</v>
      </c>
      <c r="AA28" s="31">
        <v>0</v>
      </c>
      <c r="AB28" s="31">
        <v>0</v>
      </c>
      <c r="AD28" s="115">
        <f t="shared" si="7"/>
        <v>0</v>
      </c>
      <c r="AE28" s="115">
        <f t="shared" si="8"/>
        <v>0</v>
      </c>
    </row>
    <row r="29" spans="1:31" ht="12.75">
      <c r="A29" s="29">
        <f t="shared" si="13"/>
        <v>14</v>
      </c>
      <c r="B29" s="35" t="s">
        <v>38</v>
      </c>
      <c r="C29" s="35" t="s">
        <v>57</v>
      </c>
      <c r="D29" s="36" t="s">
        <v>73</v>
      </c>
      <c r="E29" s="73"/>
      <c r="F29" s="31">
        <v>1250</v>
      </c>
      <c r="G29" s="31">
        <v>4500</v>
      </c>
      <c r="H29" s="40">
        <f t="shared" si="9"/>
        <v>0</v>
      </c>
      <c r="I29" s="40">
        <f t="shared" si="9"/>
        <v>0</v>
      </c>
      <c r="J29" s="31">
        <v>1250</v>
      </c>
      <c r="K29" s="31">
        <v>4500</v>
      </c>
      <c r="L29" s="40">
        <f t="shared" si="10"/>
        <v>0</v>
      </c>
      <c r="M29" s="40">
        <f t="shared" si="10"/>
        <v>0</v>
      </c>
      <c r="N29" s="31">
        <v>1250</v>
      </c>
      <c r="O29" s="31">
        <v>4500</v>
      </c>
      <c r="P29" s="40">
        <f t="shared" si="11"/>
        <v>0</v>
      </c>
      <c r="Q29" s="40">
        <f t="shared" si="11"/>
        <v>0</v>
      </c>
      <c r="R29" s="31">
        <v>1250</v>
      </c>
      <c r="S29" s="31">
        <v>4500</v>
      </c>
      <c r="T29" s="40">
        <f t="shared" si="12"/>
        <v>0</v>
      </c>
      <c r="U29" s="40">
        <f t="shared" si="12"/>
        <v>0</v>
      </c>
      <c r="V29" s="39">
        <f>F29+J29+N29+R29</f>
        <v>5000</v>
      </c>
      <c r="W29" s="39">
        <f>G29+K29+O29+S29</f>
        <v>18000</v>
      </c>
      <c r="X29" s="30">
        <f t="shared" si="0"/>
        <v>0</v>
      </c>
      <c r="Y29" s="30">
        <f t="shared" si="0"/>
        <v>0</v>
      </c>
      <c r="AA29" s="31">
        <v>250</v>
      </c>
      <c r="AB29" s="31">
        <v>10000</v>
      </c>
      <c r="AD29" s="115">
        <f t="shared" si="7"/>
        <v>1250</v>
      </c>
      <c r="AE29" s="115">
        <f t="shared" si="8"/>
        <v>4500</v>
      </c>
    </row>
    <row r="30" spans="1:31" ht="12.75">
      <c r="A30" s="29">
        <f t="shared" si="13"/>
        <v>15</v>
      </c>
      <c r="B30" s="35" t="s">
        <v>39</v>
      </c>
      <c r="C30" s="35" t="s">
        <v>206</v>
      </c>
      <c r="D30" s="36" t="s">
        <v>73</v>
      </c>
      <c r="E30" s="73"/>
      <c r="F30" s="31"/>
      <c r="G30" s="31"/>
      <c r="H30" s="40">
        <f t="shared" si="9"/>
        <v>0</v>
      </c>
      <c r="I30" s="40">
        <f t="shared" si="9"/>
        <v>0</v>
      </c>
      <c r="J30" s="31"/>
      <c r="K30" s="31"/>
      <c r="L30" s="40">
        <f t="shared" si="10"/>
        <v>0</v>
      </c>
      <c r="M30" s="40">
        <f t="shared" si="10"/>
        <v>0</v>
      </c>
      <c r="N30" s="31"/>
      <c r="O30" s="31"/>
      <c r="P30" s="40">
        <f t="shared" si="11"/>
        <v>0</v>
      </c>
      <c r="Q30" s="40">
        <f t="shared" si="11"/>
        <v>0</v>
      </c>
      <c r="R30" s="31"/>
      <c r="S30" s="31"/>
      <c r="T30" s="40">
        <f t="shared" si="12"/>
        <v>0</v>
      </c>
      <c r="U30" s="40">
        <f t="shared" si="12"/>
        <v>0</v>
      </c>
      <c r="V30" s="39"/>
      <c r="W30" s="39"/>
      <c r="X30" s="30">
        <f t="shared" si="0"/>
        <v>0</v>
      </c>
      <c r="Y30" s="30">
        <f t="shared" si="0"/>
        <v>0</v>
      </c>
      <c r="AA30" s="31">
        <v>0</v>
      </c>
      <c r="AB30" s="31">
        <v>0</v>
      </c>
      <c r="AD30" s="115">
        <f t="shared" si="7"/>
        <v>0</v>
      </c>
      <c r="AE30" s="115">
        <f t="shared" si="8"/>
        <v>0</v>
      </c>
    </row>
    <row r="31" spans="1:31" ht="12.75">
      <c r="A31" s="91">
        <f t="shared" si="13"/>
        <v>16</v>
      </c>
      <c r="B31" s="35" t="s">
        <v>40</v>
      </c>
      <c r="C31" s="193" t="s">
        <v>61</v>
      </c>
      <c r="D31" s="36" t="s">
        <v>73</v>
      </c>
      <c r="E31" s="73"/>
      <c r="F31" s="31"/>
      <c r="G31" s="31"/>
      <c r="H31" s="40">
        <f t="shared" si="9"/>
        <v>0</v>
      </c>
      <c r="I31" s="40">
        <f t="shared" si="9"/>
        <v>0</v>
      </c>
      <c r="J31" s="31"/>
      <c r="K31" s="31"/>
      <c r="L31" s="40">
        <f t="shared" si="10"/>
        <v>0</v>
      </c>
      <c r="M31" s="40">
        <f t="shared" si="10"/>
        <v>0</v>
      </c>
      <c r="N31" s="31"/>
      <c r="O31" s="31"/>
      <c r="P31" s="40">
        <f t="shared" si="11"/>
        <v>0</v>
      </c>
      <c r="Q31" s="40">
        <f t="shared" si="11"/>
        <v>0</v>
      </c>
      <c r="R31" s="31"/>
      <c r="S31" s="31"/>
      <c r="T31" s="40">
        <f t="shared" si="12"/>
        <v>0</v>
      </c>
      <c r="U31" s="40">
        <f t="shared" si="12"/>
        <v>0</v>
      </c>
      <c r="V31" s="39"/>
      <c r="W31" s="39"/>
      <c r="X31" s="30">
        <f t="shared" si="0"/>
        <v>0</v>
      </c>
      <c r="Y31" s="30">
        <f t="shared" si="0"/>
        <v>0</v>
      </c>
      <c r="AA31" s="31">
        <v>0</v>
      </c>
      <c r="AB31" s="31">
        <v>0</v>
      </c>
      <c r="AD31" s="115">
        <f t="shared" si="7"/>
        <v>0</v>
      </c>
      <c r="AE31" s="115">
        <f t="shared" si="8"/>
        <v>0</v>
      </c>
    </row>
    <row r="32" spans="1:31" ht="12.75">
      <c r="A32" s="91">
        <f t="shared" si="13"/>
        <v>17</v>
      </c>
      <c r="B32" s="35" t="s">
        <v>41</v>
      </c>
      <c r="C32" s="193" t="s">
        <v>62</v>
      </c>
      <c r="D32" s="36" t="s">
        <v>11</v>
      </c>
      <c r="E32" s="73"/>
      <c r="F32" s="31"/>
      <c r="G32" s="31"/>
      <c r="H32" s="40">
        <f t="shared" si="9"/>
        <v>0</v>
      </c>
      <c r="I32" s="40">
        <f t="shared" si="9"/>
        <v>0</v>
      </c>
      <c r="J32" s="31"/>
      <c r="K32" s="31"/>
      <c r="L32" s="40">
        <f t="shared" si="10"/>
        <v>0</v>
      </c>
      <c r="M32" s="40">
        <f t="shared" si="10"/>
        <v>0</v>
      </c>
      <c r="N32" s="31"/>
      <c r="O32" s="31"/>
      <c r="P32" s="40">
        <f t="shared" si="11"/>
        <v>0</v>
      </c>
      <c r="Q32" s="40">
        <f t="shared" si="11"/>
        <v>0</v>
      </c>
      <c r="R32" s="31"/>
      <c r="S32" s="31"/>
      <c r="T32" s="40">
        <f t="shared" si="12"/>
        <v>0</v>
      </c>
      <c r="U32" s="40">
        <f t="shared" si="12"/>
        <v>0</v>
      </c>
      <c r="V32" s="39"/>
      <c r="W32" s="39"/>
      <c r="X32" s="30">
        <f t="shared" si="0"/>
        <v>0</v>
      </c>
      <c r="Y32" s="30">
        <f t="shared" si="0"/>
        <v>0</v>
      </c>
      <c r="AA32" s="31">
        <v>0</v>
      </c>
      <c r="AB32" s="31">
        <v>0</v>
      </c>
      <c r="AD32" s="115">
        <f t="shared" si="7"/>
        <v>0</v>
      </c>
      <c r="AE32" s="115">
        <f t="shared" si="8"/>
        <v>0</v>
      </c>
    </row>
    <row r="33" spans="1:31" ht="12.75">
      <c r="A33" s="91">
        <f t="shared" si="13"/>
        <v>18</v>
      </c>
      <c r="B33" s="35" t="s">
        <v>42</v>
      </c>
      <c r="C33" s="193" t="s">
        <v>63</v>
      </c>
      <c r="D33" s="36" t="s">
        <v>11</v>
      </c>
      <c r="E33" s="73"/>
      <c r="F33" s="31"/>
      <c r="G33" s="31"/>
      <c r="H33" s="40">
        <f t="shared" si="9"/>
        <v>0</v>
      </c>
      <c r="I33" s="40">
        <f t="shared" si="9"/>
        <v>0</v>
      </c>
      <c r="J33" s="31"/>
      <c r="K33" s="31"/>
      <c r="L33" s="40">
        <f t="shared" si="10"/>
        <v>0</v>
      </c>
      <c r="M33" s="40">
        <f t="shared" si="10"/>
        <v>0</v>
      </c>
      <c r="N33" s="31"/>
      <c r="O33" s="31"/>
      <c r="P33" s="40">
        <f t="shared" si="11"/>
        <v>0</v>
      </c>
      <c r="Q33" s="40">
        <f t="shared" si="11"/>
        <v>0</v>
      </c>
      <c r="R33" s="31"/>
      <c r="S33" s="31"/>
      <c r="T33" s="40">
        <f t="shared" si="12"/>
        <v>0</v>
      </c>
      <c r="U33" s="40">
        <f t="shared" si="12"/>
        <v>0</v>
      </c>
      <c r="V33" s="39"/>
      <c r="W33" s="39"/>
      <c r="X33" s="30">
        <f t="shared" si="0"/>
        <v>0</v>
      </c>
      <c r="Y33" s="30">
        <f t="shared" si="0"/>
        <v>0</v>
      </c>
      <c r="AA33" s="31">
        <v>0</v>
      </c>
      <c r="AB33" s="31">
        <v>0</v>
      </c>
      <c r="AD33" s="115">
        <f t="shared" si="7"/>
        <v>0</v>
      </c>
      <c r="AE33" s="115">
        <f t="shared" si="8"/>
        <v>0</v>
      </c>
    </row>
    <row r="34" spans="1:31" ht="12.75">
      <c r="A34" s="29">
        <f t="shared" si="13"/>
        <v>19</v>
      </c>
      <c r="B34" s="35" t="s">
        <v>43</v>
      </c>
      <c r="C34" s="35" t="s">
        <v>56</v>
      </c>
      <c r="D34" s="36" t="s">
        <v>11</v>
      </c>
      <c r="E34" s="73"/>
      <c r="F34" s="31"/>
      <c r="G34" s="31"/>
      <c r="H34" s="40">
        <f t="shared" si="9"/>
        <v>0</v>
      </c>
      <c r="I34" s="40">
        <f t="shared" si="9"/>
        <v>0</v>
      </c>
      <c r="J34" s="31"/>
      <c r="K34" s="31"/>
      <c r="L34" s="40">
        <f t="shared" si="10"/>
        <v>0</v>
      </c>
      <c r="M34" s="40">
        <f t="shared" si="10"/>
        <v>0</v>
      </c>
      <c r="N34" s="31"/>
      <c r="O34" s="31"/>
      <c r="P34" s="40">
        <f t="shared" si="11"/>
        <v>0</v>
      </c>
      <c r="Q34" s="40">
        <f t="shared" si="11"/>
        <v>0</v>
      </c>
      <c r="R34" s="31"/>
      <c r="S34" s="31"/>
      <c r="T34" s="40">
        <f t="shared" si="12"/>
        <v>0</v>
      </c>
      <c r="U34" s="40">
        <f t="shared" si="12"/>
        <v>0</v>
      </c>
      <c r="V34" s="39"/>
      <c r="W34" s="39"/>
      <c r="X34" s="30">
        <f t="shared" si="0"/>
        <v>0</v>
      </c>
      <c r="Y34" s="30">
        <f t="shared" si="0"/>
        <v>0</v>
      </c>
      <c r="AA34" s="31">
        <v>0</v>
      </c>
      <c r="AB34" s="31">
        <v>0</v>
      </c>
      <c r="AD34" s="115">
        <f t="shared" si="7"/>
        <v>0</v>
      </c>
      <c r="AE34" s="115">
        <f t="shared" si="8"/>
        <v>0</v>
      </c>
    </row>
    <row r="35" spans="1:31" ht="12.75">
      <c r="A35" s="93"/>
      <c r="B35" s="94" t="s">
        <v>25</v>
      </c>
      <c r="C35" s="95" t="s">
        <v>23</v>
      </c>
      <c r="D35" s="74"/>
      <c r="E35" s="73"/>
      <c r="F35" s="30"/>
      <c r="G35" s="30"/>
      <c r="H35" s="40">
        <f>SUM(H36:H37)</f>
        <v>0</v>
      </c>
      <c r="I35" s="40">
        <f>SUM(I36:I37)</f>
        <v>0</v>
      </c>
      <c r="J35" s="30"/>
      <c r="K35" s="30"/>
      <c r="L35" s="40">
        <f>SUM(L36:L37)</f>
        <v>0</v>
      </c>
      <c r="M35" s="40">
        <f>SUM(M36:M37)</f>
        <v>0</v>
      </c>
      <c r="N35" s="30"/>
      <c r="O35" s="30"/>
      <c r="P35" s="40">
        <f>SUM(P36:P37)</f>
        <v>0</v>
      </c>
      <c r="Q35" s="40">
        <f>SUM(Q36:Q37)</f>
        <v>0</v>
      </c>
      <c r="R35" s="30"/>
      <c r="S35" s="30"/>
      <c r="T35" s="40">
        <f>SUM(T36:T37)</f>
        <v>0</v>
      </c>
      <c r="U35" s="40">
        <f>SUM(U36:U37)</f>
        <v>0</v>
      </c>
      <c r="V35" s="40"/>
      <c r="W35" s="40"/>
      <c r="X35" s="30">
        <f t="shared" si="0"/>
        <v>0</v>
      </c>
      <c r="Y35" s="30">
        <f t="shared" si="0"/>
        <v>0</v>
      </c>
      <c r="AA35" s="30"/>
      <c r="AB35" s="30"/>
      <c r="AD35" s="115">
        <f t="shared" si="7"/>
        <v>0</v>
      </c>
      <c r="AE35" s="115">
        <f t="shared" si="8"/>
        <v>0</v>
      </c>
    </row>
    <row r="36" spans="1:31" ht="12.75">
      <c r="A36" s="91">
        <v>20</v>
      </c>
      <c r="B36" s="35" t="s">
        <v>44</v>
      </c>
      <c r="C36" s="35" t="s">
        <v>14</v>
      </c>
      <c r="D36" s="36" t="s">
        <v>11</v>
      </c>
      <c r="E36" s="73"/>
      <c r="F36" s="31"/>
      <c r="G36" s="31"/>
      <c r="H36" s="40">
        <f>+$E36*F36</f>
        <v>0</v>
      </c>
      <c r="I36" s="40">
        <f>+$E36*G36</f>
        <v>0</v>
      </c>
      <c r="J36" s="31"/>
      <c r="K36" s="31"/>
      <c r="L36" s="40">
        <f t="shared" si="10"/>
        <v>0</v>
      </c>
      <c r="M36" s="40">
        <f t="shared" si="10"/>
        <v>0</v>
      </c>
      <c r="N36" s="31"/>
      <c r="O36" s="31"/>
      <c r="P36" s="40">
        <f t="shared" si="11"/>
        <v>0</v>
      </c>
      <c r="Q36" s="40">
        <f t="shared" si="11"/>
        <v>0</v>
      </c>
      <c r="R36" s="31"/>
      <c r="S36" s="31"/>
      <c r="T36" s="40">
        <f t="shared" si="12"/>
        <v>0</v>
      </c>
      <c r="U36" s="40">
        <f t="shared" si="12"/>
        <v>0</v>
      </c>
      <c r="V36" s="39"/>
      <c r="W36" s="39"/>
      <c r="X36" s="30">
        <f t="shared" si="0"/>
        <v>0</v>
      </c>
      <c r="Y36" s="30">
        <f t="shared" si="0"/>
        <v>0</v>
      </c>
      <c r="AA36" s="31">
        <v>0</v>
      </c>
      <c r="AB36" s="31">
        <v>0</v>
      </c>
      <c r="AD36" s="115">
        <f t="shared" si="7"/>
        <v>0</v>
      </c>
      <c r="AE36" s="115">
        <f t="shared" si="8"/>
        <v>0</v>
      </c>
    </row>
    <row r="37" spans="1:31" ht="12.75">
      <c r="A37" s="91">
        <v>21</v>
      </c>
      <c r="B37" s="35" t="s">
        <v>45</v>
      </c>
      <c r="C37" s="35" t="s">
        <v>239</v>
      </c>
      <c r="D37" s="36" t="s">
        <v>11</v>
      </c>
      <c r="E37" s="73"/>
      <c r="F37" s="31"/>
      <c r="G37" s="31"/>
      <c r="H37" s="40">
        <f>+$E37*F37</f>
        <v>0</v>
      </c>
      <c r="I37" s="40">
        <f>+$E37*G37</f>
        <v>0</v>
      </c>
      <c r="J37" s="31"/>
      <c r="K37" s="31"/>
      <c r="L37" s="40">
        <f t="shared" si="10"/>
        <v>0</v>
      </c>
      <c r="M37" s="40">
        <f t="shared" si="10"/>
        <v>0</v>
      </c>
      <c r="N37" s="31"/>
      <c r="O37" s="31"/>
      <c r="P37" s="40">
        <f t="shared" si="11"/>
        <v>0</v>
      </c>
      <c r="Q37" s="40">
        <f t="shared" si="11"/>
        <v>0</v>
      </c>
      <c r="R37" s="31"/>
      <c r="S37" s="31"/>
      <c r="T37" s="40">
        <f t="shared" si="12"/>
        <v>0</v>
      </c>
      <c r="U37" s="40">
        <f t="shared" si="12"/>
        <v>0</v>
      </c>
      <c r="V37" s="39"/>
      <c r="W37" s="39"/>
      <c r="X37" s="30">
        <f t="shared" si="0"/>
        <v>0</v>
      </c>
      <c r="Y37" s="30">
        <f t="shared" si="0"/>
        <v>0</v>
      </c>
      <c r="AA37" s="31">
        <v>0</v>
      </c>
      <c r="AB37" s="31">
        <v>0</v>
      </c>
      <c r="AD37" s="115">
        <f t="shared" si="7"/>
        <v>0</v>
      </c>
      <c r="AE37" s="115">
        <f t="shared" si="8"/>
        <v>0</v>
      </c>
    </row>
    <row r="38" spans="1:31" ht="12.75">
      <c r="A38" s="97"/>
      <c r="B38" s="7" t="s">
        <v>15</v>
      </c>
      <c r="C38" s="95" t="s">
        <v>64</v>
      </c>
      <c r="D38" s="75"/>
      <c r="E38" s="73"/>
      <c r="F38" s="30"/>
      <c r="G38" s="30"/>
      <c r="H38" s="40">
        <f>SUM(H39:H43)</f>
        <v>0</v>
      </c>
      <c r="I38" s="40">
        <f>SUM(I39:I43)</f>
        <v>0</v>
      </c>
      <c r="J38" s="30"/>
      <c r="K38" s="30"/>
      <c r="L38" s="40">
        <f>SUM(L39:L43)</f>
        <v>0</v>
      </c>
      <c r="M38" s="40">
        <f>SUM(M39:M43)</f>
        <v>0</v>
      </c>
      <c r="N38" s="30"/>
      <c r="O38" s="30"/>
      <c r="P38" s="40">
        <f>SUM(P39:P43)</f>
        <v>0</v>
      </c>
      <c r="Q38" s="40">
        <f>SUM(Q39:Q43)</f>
        <v>0</v>
      </c>
      <c r="R38" s="30"/>
      <c r="S38" s="30"/>
      <c r="T38" s="40">
        <f>SUM(T39:T43)</f>
        <v>0</v>
      </c>
      <c r="U38" s="40">
        <f>SUM(U39:U43)</f>
        <v>0</v>
      </c>
      <c r="V38" s="40"/>
      <c r="W38" s="40"/>
      <c r="X38" s="30">
        <f t="shared" si="0"/>
        <v>0</v>
      </c>
      <c r="Y38" s="30">
        <f t="shared" si="0"/>
        <v>0</v>
      </c>
      <c r="AA38" s="30"/>
      <c r="AB38" s="30"/>
      <c r="AD38" s="115">
        <f t="shared" si="7"/>
        <v>0</v>
      </c>
      <c r="AE38" s="115">
        <f t="shared" si="8"/>
        <v>0</v>
      </c>
    </row>
    <row r="39" spans="1:31" ht="12.75">
      <c r="A39" s="91">
        <v>22</v>
      </c>
      <c r="B39" s="35" t="s">
        <v>46</v>
      </c>
      <c r="C39" s="35" t="s">
        <v>194</v>
      </c>
      <c r="D39" s="36" t="s">
        <v>17</v>
      </c>
      <c r="E39" s="73"/>
      <c r="F39" s="31"/>
      <c r="G39" s="31"/>
      <c r="H39" s="40">
        <f aca="true" t="shared" si="14" ref="H39:I43">+$E39*F39</f>
        <v>0</v>
      </c>
      <c r="I39" s="40">
        <f t="shared" si="14"/>
        <v>0</v>
      </c>
      <c r="J39" s="31"/>
      <c r="K39" s="31"/>
      <c r="L39" s="40">
        <f aca="true" t="shared" si="15" ref="L39:M46">+$E39*J39</f>
        <v>0</v>
      </c>
      <c r="M39" s="40">
        <f t="shared" si="15"/>
        <v>0</v>
      </c>
      <c r="N39" s="31"/>
      <c r="O39" s="31"/>
      <c r="P39" s="40">
        <f aca="true" t="shared" si="16" ref="P39:Q46">+$E39*N39</f>
        <v>0</v>
      </c>
      <c r="Q39" s="40">
        <f t="shared" si="16"/>
        <v>0</v>
      </c>
      <c r="R39" s="31"/>
      <c r="S39" s="31"/>
      <c r="T39" s="40">
        <f aca="true" t="shared" si="17" ref="T39:U46">+$E39*R39</f>
        <v>0</v>
      </c>
      <c r="U39" s="40">
        <f t="shared" si="17"/>
        <v>0</v>
      </c>
      <c r="V39" s="39"/>
      <c r="W39" s="39"/>
      <c r="X39" s="30">
        <f t="shared" si="0"/>
        <v>0</v>
      </c>
      <c r="Y39" s="30">
        <f t="shared" si="0"/>
        <v>0</v>
      </c>
      <c r="AA39" s="31">
        <v>0</v>
      </c>
      <c r="AB39" s="31">
        <v>0</v>
      </c>
      <c r="AD39" s="115">
        <f t="shared" si="7"/>
        <v>0</v>
      </c>
      <c r="AE39" s="115">
        <f t="shared" si="8"/>
        <v>0</v>
      </c>
    </row>
    <row r="40" spans="1:31" ht="12.75">
      <c r="A40" s="91">
        <f>A39+1</f>
        <v>23</v>
      </c>
      <c r="B40" s="35" t="s">
        <v>47</v>
      </c>
      <c r="C40" s="35" t="s">
        <v>207</v>
      </c>
      <c r="D40" s="36" t="s">
        <v>17</v>
      </c>
      <c r="E40" s="73"/>
      <c r="F40" s="31"/>
      <c r="G40" s="31"/>
      <c r="H40" s="40">
        <f t="shared" si="14"/>
        <v>0</v>
      </c>
      <c r="I40" s="40">
        <f t="shared" si="14"/>
        <v>0</v>
      </c>
      <c r="J40" s="31"/>
      <c r="K40" s="31"/>
      <c r="L40" s="40">
        <f t="shared" si="15"/>
        <v>0</v>
      </c>
      <c r="M40" s="40">
        <f t="shared" si="15"/>
        <v>0</v>
      </c>
      <c r="N40" s="31"/>
      <c r="O40" s="31"/>
      <c r="P40" s="40">
        <f t="shared" si="16"/>
        <v>0</v>
      </c>
      <c r="Q40" s="40">
        <f t="shared" si="16"/>
        <v>0</v>
      </c>
      <c r="R40" s="31"/>
      <c r="S40" s="31"/>
      <c r="T40" s="40">
        <f t="shared" si="17"/>
        <v>0</v>
      </c>
      <c r="U40" s="40">
        <f t="shared" si="17"/>
        <v>0</v>
      </c>
      <c r="V40" s="39"/>
      <c r="W40" s="39"/>
      <c r="X40" s="30">
        <f t="shared" si="0"/>
        <v>0</v>
      </c>
      <c r="Y40" s="30">
        <f t="shared" si="0"/>
        <v>0</v>
      </c>
      <c r="AA40" s="31">
        <v>0</v>
      </c>
      <c r="AB40" s="31">
        <v>0</v>
      </c>
      <c r="AD40" s="115">
        <f t="shared" si="7"/>
        <v>0</v>
      </c>
      <c r="AE40" s="115">
        <f t="shared" si="8"/>
        <v>0</v>
      </c>
    </row>
    <row r="41" spans="1:31" ht="12.75">
      <c r="A41" s="91">
        <f>A40+1</f>
        <v>24</v>
      </c>
      <c r="B41" s="35" t="s">
        <v>48</v>
      </c>
      <c r="C41" s="35" t="s">
        <v>18</v>
      </c>
      <c r="D41" s="36" t="s">
        <v>17</v>
      </c>
      <c r="E41" s="73"/>
      <c r="F41" s="31"/>
      <c r="G41" s="31"/>
      <c r="H41" s="40">
        <f t="shared" si="14"/>
        <v>0</v>
      </c>
      <c r="I41" s="40">
        <f t="shared" si="14"/>
        <v>0</v>
      </c>
      <c r="J41" s="31"/>
      <c r="K41" s="31"/>
      <c r="L41" s="40">
        <f t="shared" si="15"/>
        <v>0</v>
      </c>
      <c r="M41" s="40">
        <f t="shared" si="15"/>
        <v>0</v>
      </c>
      <c r="N41" s="31"/>
      <c r="O41" s="31"/>
      <c r="P41" s="40">
        <f t="shared" si="16"/>
        <v>0</v>
      </c>
      <c r="Q41" s="40">
        <f t="shared" si="16"/>
        <v>0</v>
      </c>
      <c r="R41" s="31"/>
      <c r="S41" s="31"/>
      <c r="T41" s="40">
        <f t="shared" si="17"/>
        <v>0</v>
      </c>
      <c r="U41" s="40">
        <f t="shared" si="17"/>
        <v>0</v>
      </c>
      <c r="V41" s="39"/>
      <c r="W41" s="39"/>
      <c r="X41" s="30">
        <f t="shared" si="0"/>
        <v>0</v>
      </c>
      <c r="Y41" s="30">
        <f t="shared" si="0"/>
        <v>0</v>
      </c>
      <c r="AA41" s="31">
        <v>0</v>
      </c>
      <c r="AB41" s="31">
        <v>0</v>
      </c>
      <c r="AD41" s="115">
        <f t="shared" si="7"/>
        <v>0</v>
      </c>
      <c r="AE41" s="115">
        <f t="shared" si="8"/>
        <v>0</v>
      </c>
    </row>
    <row r="42" spans="1:31" ht="12.75">
      <c r="A42" s="91">
        <f>A41+1</f>
        <v>25</v>
      </c>
      <c r="B42" s="35" t="s">
        <v>49</v>
      </c>
      <c r="C42" s="35" t="s">
        <v>70</v>
      </c>
      <c r="D42" s="36" t="s">
        <v>1</v>
      </c>
      <c r="E42" s="73"/>
      <c r="F42" s="31"/>
      <c r="G42" s="31"/>
      <c r="H42" s="40">
        <f t="shared" si="14"/>
        <v>0</v>
      </c>
      <c r="I42" s="40">
        <f t="shared" si="14"/>
        <v>0</v>
      </c>
      <c r="J42" s="31"/>
      <c r="K42" s="31"/>
      <c r="L42" s="40">
        <f t="shared" si="15"/>
        <v>0</v>
      </c>
      <c r="M42" s="40">
        <f t="shared" si="15"/>
        <v>0</v>
      </c>
      <c r="N42" s="31"/>
      <c r="O42" s="31"/>
      <c r="P42" s="40">
        <f t="shared" si="16"/>
        <v>0</v>
      </c>
      <c r="Q42" s="40">
        <f t="shared" si="16"/>
        <v>0</v>
      </c>
      <c r="R42" s="31"/>
      <c r="S42" s="31"/>
      <c r="T42" s="40">
        <f t="shared" si="17"/>
        <v>0</v>
      </c>
      <c r="U42" s="40">
        <f t="shared" si="17"/>
        <v>0</v>
      </c>
      <c r="V42" s="39"/>
      <c r="W42" s="39"/>
      <c r="X42" s="30">
        <f t="shared" si="0"/>
        <v>0</v>
      </c>
      <c r="Y42" s="30">
        <f t="shared" si="0"/>
        <v>0</v>
      </c>
      <c r="AA42" s="31">
        <v>0</v>
      </c>
      <c r="AB42" s="31">
        <v>0</v>
      </c>
      <c r="AD42" s="115">
        <f t="shared" si="7"/>
        <v>0</v>
      </c>
      <c r="AE42" s="115">
        <f t="shared" si="8"/>
        <v>0</v>
      </c>
    </row>
    <row r="43" spans="1:31" ht="12.75">
      <c r="A43" s="91">
        <v>26</v>
      </c>
      <c r="B43" s="35" t="s">
        <v>66</v>
      </c>
      <c r="C43" s="35" t="s">
        <v>65</v>
      </c>
      <c r="D43" s="36" t="s">
        <v>1</v>
      </c>
      <c r="E43" s="73"/>
      <c r="F43" s="31"/>
      <c r="G43" s="31"/>
      <c r="H43" s="40">
        <f t="shared" si="14"/>
        <v>0</v>
      </c>
      <c r="I43" s="40">
        <f t="shared" si="14"/>
        <v>0</v>
      </c>
      <c r="J43" s="31"/>
      <c r="K43" s="31"/>
      <c r="L43" s="40">
        <f t="shared" si="15"/>
        <v>0</v>
      </c>
      <c r="M43" s="40">
        <f t="shared" si="15"/>
        <v>0</v>
      </c>
      <c r="N43" s="31"/>
      <c r="O43" s="31"/>
      <c r="P43" s="40">
        <f t="shared" si="16"/>
        <v>0</v>
      </c>
      <c r="Q43" s="40">
        <f t="shared" si="16"/>
        <v>0</v>
      </c>
      <c r="R43" s="31"/>
      <c r="S43" s="31"/>
      <c r="T43" s="40">
        <f t="shared" si="17"/>
        <v>0</v>
      </c>
      <c r="U43" s="40">
        <f t="shared" si="17"/>
        <v>0</v>
      </c>
      <c r="V43" s="39"/>
      <c r="W43" s="39"/>
      <c r="X43" s="30">
        <f t="shared" si="0"/>
        <v>0</v>
      </c>
      <c r="Y43" s="30">
        <f t="shared" si="0"/>
        <v>0</v>
      </c>
      <c r="AA43" s="31">
        <v>0</v>
      </c>
      <c r="AB43" s="31">
        <v>0</v>
      </c>
      <c r="AD43" s="115">
        <f t="shared" si="7"/>
        <v>0</v>
      </c>
      <c r="AE43" s="115">
        <f t="shared" si="8"/>
        <v>0</v>
      </c>
    </row>
    <row r="44" spans="1:31" ht="12.75">
      <c r="A44" s="97"/>
      <c r="B44" s="7" t="s">
        <v>19</v>
      </c>
      <c r="C44" s="98" t="s">
        <v>67</v>
      </c>
      <c r="D44" s="76"/>
      <c r="E44" s="73"/>
      <c r="F44" s="30"/>
      <c r="G44" s="30"/>
      <c r="H44" s="40">
        <f>SUM(H45:H46)</f>
        <v>0</v>
      </c>
      <c r="I44" s="40">
        <f>SUM(I45:I46)</f>
        <v>0</v>
      </c>
      <c r="J44" s="30"/>
      <c r="K44" s="30"/>
      <c r="L44" s="40">
        <f>SUM(L45:L46)</f>
        <v>0</v>
      </c>
      <c r="M44" s="40">
        <f>SUM(M45:M46)</f>
        <v>0</v>
      </c>
      <c r="N44" s="30"/>
      <c r="O44" s="30"/>
      <c r="P44" s="40">
        <f>SUM(P45:P46)</f>
        <v>0</v>
      </c>
      <c r="Q44" s="40">
        <f>SUM(Q45:Q46)</f>
        <v>0</v>
      </c>
      <c r="R44" s="30"/>
      <c r="S44" s="30"/>
      <c r="T44" s="40">
        <f>SUM(T45:T46)</f>
        <v>0</v>
      </c>
      <c r="U44" s="40">
        <f>SUM(U45:U46)</f>
        <v>0</v>
      </c>
      <c r="V44" s="40"/>
      <c r="W44" s="40"/>
      <c r="X44" s="30">
        <f t="shared" si="0"/>
        <v>0</v>
      </c>
      <c r="Y44" s="30">
        <f t="shared" si="0"/>
        <v>0</v>
      </c>
      <c r="AA44" s="30"/>
      <c r="AB44" s="30"/>
      <c r="AD44" s="115">
        <f t="shared" si="7"/>
        <v>0</v>
      </c>
      <c r="AE44" s="115">
        <f t="shared" si="8"/>
        <v>0</v>
      </c>
    </row>
    <row r="45" spans="1:31" ht="12.75">
      <c r="A45" s="91">
        <v>27</v>
      </c>
      <c r="B45" s="35" t="s">
        <v>50</v>
      </c>
      <c r="C45" s="35" t="s">
        <v>71</v>
      </c>
      <c r="D45" s="36" t="s">
        <v>17</v>
      </c>
      <c r="E45" s="73"/>
      <c r="F45" s="31"/>
      <c r="G45" s="31"/>
      <c r="H45" s="40">
        <f>+$E45*F45</f>
        <v>0</v>
      </c>
      <c r="I45" s="40">
        <f>+$E45*G45</f>
        <v>0</v>
      </c>
      <c r="J45" s="31"/>
      <c r="K45" s="31"/>
      <c r="L45" s="40">
        <f t="shared" si="15"/>
        <v>0</v>
      </c>
      <c r="M45" s="40">
        <f t="shared" si="15"/>
        <v>0</v>
      </c>
      <c r="N45" s="31"/>
      <c r="O45" s="31"/>
      <c r="P45" s="40">
        <f t="shared" si="16"/>
        <v>0</v>
      </c>
      <c r="Q45" s="40">
        <f t="shared" si="16"/>
        <v>0</v>
      </c>
      <c r="R45" s="31"/>
      <c r="S45" s="31"/>
      <c r="T45" s="40">
        <f t="shared" si="17"/>
        <v>0</v>
      </c>
      <c r="U45" s="40">
        <f t="shared" si="17"/>
        <v>0</v>
      </c>
      <c r="V45" s="39"/>
      <c r="W45" s="39"/>
      <c r="X45" s="30">
        <f t="shared" si="0"/>
        <v>0</v>
      </c>
      <c r="Y45" s="30">
        <f t="shared" si="0"/>
        <v>0</v>
      </c>
      <c r="AA45" s="31">
        <v>0</v>
      </c>
      <c r="AB45" s="31">
        <v>0</v>
      </c>
      <c r="AD45" s="115">
        <f t="shared" si="7"/>
        <v>0</v>
      </c>
      <c r="AE45" s="115">
        <f t="shared" si="8"/>
        <v>0</v>
      </c>
    </row>
    <row r="46" spans="1:31" ht="12.75">
      <c r="A46" s="91">
        <v>28</v>
      </c>
      <c r="B46" s="35" t="s">
        <v>51</v>
      </c>
      <c r="C46" s="35" t="s">
        <v>72</v>
      </c>
      <c r="D46" s="36" t="s">
        <v>17</v>
      </c>
      <c r="E46" s="73"/>
      <c r="F46" s="31"/>
      <c r="G46" s="31"/>
      <c r="H46" s="40">
        <f>+$E46*F46</f>
        <v>0</v>
      </c>
      <c r="I46" s="40">
        <f>+$E46*G46</f>
        <v>0</v>
      </c>
      <c r="J46" s="31"/>
      <c r="K46" s="31"/>
      <c r="L46" s="40">
        <f t="shared" si="15"/>
        <v>0</v>
      </c>
      <c r="M46" s="40">
        <f t="shared" si="15"/>
        <v>0</v>
      </c>
      <c r="N46" s="31"/>
      <c r="O46" s="31"/>
      <c r="P46" s="40">
        <f t="shared" si="16"/>
        <v>0</v>
      </c>
      <c r="Q46" s="40">
        <f t="shared" si="16"/>
        <v>0</v>
      </c>
      <c r="R46" s="31"/>
      <c r="S46" s="31"/>
      <c r="T46" s="40">
        <f t="shared" si="17"/>
        <v>0</v>
      </c>
      <c r="U46" s="40">
        <f t="shared" si="17"/>
        <v>0</v>
      </c>
      <c r="V46" s="39"/>
      <c r="W46" s="39"/>
      <c r="X46" s="30">
        <f t="shared" si="0"/>
        <v>0</v>
      </c>
      <c r="Y46" s="30">
        <f t="shared" si="0"/>
        <v>0</v>
      </c>
      <c r="AA46" s="31">
        <v>0</v>
      </c>
      <c r="AB46" s="31">
        <v>0</v>
      </c>
      <c r="AD46" s="115">
        <f t="shared" si="7"/>
        <v>0</v>
      </c>
      <c r="AE46" s="115">
        <f t="shared" si="8"/>
        <v>0</v>
      </c>
    </row>
    <row r="47" spans="1:31" ht="12.75">
      <c r="A47" s="99"/>
      <c r="B47" s="100" t="s">
        <v>68</v>
      </c>
      <c r="C47" s="98" t="s">
        <v>20</v>
      </c>
      <c r="D47" s="101"/>
      <c r="E47" s="73"/>
      <c r="F47" s="31"/>
      <c r="G47" s="31"/>
      <c r="H47" s="40">
        <f>SUM(H48:H100)</f>
        <v>0</v>
      </c>
      <c r="I47" s="40">
        <f>SUM(I48:I100)</f>
        <v>0</v>
      </c>
      <c r="J47" s="31"/>
      <c r="K47" s="31"/>
      <c r="L47" s="40">
        <f>SUM(L48:L100)</f>
        <v>0</v>
      </c>
      <c r="M47" s="40">
        <f>SUM(M48:M100)</f>
        <v>0</v>
      </c>
      <c r="N47" s="31"/>
      <c r="O47" s="31"/>
      <c r="P47" s="40">
        <f>SUM(P48:P100)</f>
        <v>0</v>
      </c>
      <c r="Q47" s="40">
        <f>SUM(Q48:Q100)</f>
        <v>0</v>
      </c>
      <c r="R47" s="31"/>
      <c r="S47" s="31"/>
      <c r="T47" s="40">
        <f>SUM(T48:T100)</f>
        <v>0</v>
      </c>
      <c r="U47" s="40">
        <f>SUM(U48:U100)</f>
        <v>0</v>
      </c>
      <c r="V47" s="39"/>
      <c r="W47" s="39"/>
      <c r="X47" s="40">
        <f t="shared" si="0"/>
        <v>0</v>
      </c>
      <c r="Y47" s="40">
        <f t="shared" si="0"/>
        <v>0</v>
      </c>
      <c r="AA47" s="31"/>
      <c r="AB47" s="31"/>
      <c r="AD47" s="115">
        <f t="shared" si="7"/>
        <v>0</v>
      </c>
      <c r="AE47" s="115">
        <f t="shared" si="8"/>
        <v>0</v>
      </c>
    </row>
    <row r="48" spans="1:31" ht="12.75">
      <c r="A48" s="29">
        <v>29</v>
      </c>
      <c r="B48" s="35" t="s">
        <v>52</v>
      </c>
      <c r="C48" s="35" t="s">
        <v>128</v>
      </c>
      <c r="D48" s="36" t="s">
        <v>11</v>
      </c>
      <c r="E48" s="73"/>
      <c r="F48" s="31">
        <v>50</v>
      </c>
      <c r="G48" s="31">
        <v>450</v>
      </c>
      <c r="H48" s="40">
        <f>+$E48*F48</f>
        <v>0</v>
      </c>
      <c r="I48" s="40">
        <f>+$E48*G48</f>
        <v>0</v>
      </c>
      <c r="J48" s="31">
        <v>50</v>
      </c>
      <c r="K48" s="31">
        <v>450</v>
      </c>
      <c r="L48" s="40">
        <f>+$E48*J48</f>
        <v>0</v>
      </c>
      <c r="M48" s="40">
        <f>+$E48*K48</f>
        <v>0</v>
      </c>
      <c r="N48" s="31">
        <v>50</v>
      </c>
      <c r="O48" s="31">
        <v>450</v>
      </c>
      <c r="P48" s="40">
        <f>+$E48*N48</f>
        <v>0</v>
      </c>
      <c r="Q48" s="40">
        <f>+$E48*O48</f>
        <v>0</v>
      </c>
      <c r="R48" s="31">
        <v>50</v>
      </c>
      <c r="S48" s="31">
        <v>450</v>
      </c>
      <c r="T48" s="40">
        <f>+$E48*R48</f>
        <v>0</v>
      </c>
      <c r="U48" s="40">
        <f>+$E48*S48</f>
        <v>0</v>
      </c>
      <c r="V48" s="39">
        <f>+F48+J48+N48+R48</f>
        <v>200</v>
      </c>
      <c r="W48" s="39">
        <f>+G48+K48+O48+S48</f>
        <v>1800</v>
      </c>
      <c r="X48" s="30">
        <f t="shared" si="0"/>
        <v>0</v>
      </c>
      <c r="Y48" s="30">
        <f t="shared" si="0"/>
        <v>0</v>
      </c>
      <c r="AA48" s="31">
        <v>10</v>
      </c>
      <c r="AB48" s="31">
        <v>1000</v>
      </c>
      <c r="AD48" s="115">
        <f t="shared" si="7"/>
        <v>50</v>
      </c>
      <c r="AE48" s="115">
        <f t="shared" si="8"/>
        <v>450</v>
      </c>
    </row>
    <row r="49" spans="1:31" ht="12.75">
      <c r="A49" s="99"/>
      <c r="B49" s="102"/>
      <c r="C49" s="194" t="s">
        <v>174</v>
      </c>
      <c r="D49" s="89"/>
      <c r="E49" s="73"/>
      <c r="F49" s="31"/>
      <c r="G49" s="31"/>
      <c r="H49" s="40"/>
      <c r="I49" s="40"/>
      <c r="J49" s="31"/>
      <c r="K49" s="31"/>
      <c r="L49" s="40"/>
      <c r="M49" s="40"/>
      <c r="N49" s="31"/>
      <c r="O49" s="31"/>
      <c r="P49" s="40"/>
      <c r="Q49" s="40"/>
      <c r="R49" s="31"/>
      <c r="S49" s="31"/>
      <c r="T49" s="40"/>
      <c r="U49" s="40"/>
      <c r="V49" s="39"/>
      <c r="W49" s="39"/>
      <c r="X49" s="30"/>
      <c r="Y49" s="30"/>
      <c r="AA49" s="31"/>
      <c r="AB49" s="31"/>
      <c r="AD49" s="115">
        <f t="shared" si="7"/>
        <v>0</v>
      </c>
      <c r="AE49" s="115">
        <f t="shared" si="8"/>
        <v>0</v>
      </c>
    </row>
    <row r="50" spans="1:31" ht="12.75">
      <c r="A50" s="99"/>
      <c r="B50" s="102"/>
      <c r="C50" s="195" t="s">
        <v>132</v>
      </c>
      <c r="D50" s="89"/>
      <c r="E50" s="73"/>
      <c r="F50" s="31"/>
      <c r="G50" s="31"/>
      <c r="H50" s="40"/>
      <c r="I50" s="40"/>
      <c r="J50" s="31"/>
      <c r="K50" s="31"/>
      <c r="L50" s="40"/>
      <c r="M50" s="40"/>
      <c r="N50" s="31"/>
      <c r="O50" s="31"/>
      <c r="P50" s="40"/>
      <c r="Q50" s="40"/>
      <c r="R50" s="31"/>
      <c r="S50" s="31"/>
      <c r="T50" s="40"/>
      <c r="U50" s="40"/>
      <c r="V50" s="39"/>
      <c r="W50" s="39"/>
      <c r="X50" s="30"/>
      <c r="Y50" s="30"/>
      <c r="AA50" s="31"/>
      <c r="AB50" s="31"/>
      <c r="AD50" s="115">
        <f t="shared" si="7"/>
        <v>0</v>
      </c>
      <c r="AE50" s="115">
        <f t="shared" si="8"/>
        <v>0</v>
      </c>
    </row>
    <row r="51" spans="1:31" ht="12.75">
      <c r="A51" s="99"/>
      <c r="B51" s="102"/>
      <c r="C51" s="195" t="s">
        <v>208</v>
      </c>
      <c r="D51" s="89"/>
      <c r="E51" s="73"/>
      <c r="F51" s="31"/>
      <c r="G51" s="31"/>
      <c r="H51" s="40"/>
      <c r="I51" s="40"/>
      <c r="J51" s="31"/>
      <c r="K51" s="31"/>
      <c r="L51" s="40"/>
      <c r="M51" s="40"/>
      <c r="N51" s="31"/>
      <c r="O51" s="31"/>
      <c r="P51" s="40"/>
      <c r="Q51" s="40"/>
      <c r="R51" s="31"/>
      <c r="S51" s="31"/>
      <c r="T51" s="40"/>
      <c r="U51" s="40"/>
      <c r="V51" s="39"/>
      <c r="W51" s="39"/>
      <c r="X51" s="30"/>
      <c r="Y51" s="30"/>
      <c r="AA51" s="31"/>
      <c r="AB51" s="31"/>
      <c r="AD51" s="115">
        <f t="shared" si="7"/>
        <v>0</v>
      </c>
      <c r="AE51" s="115">
        <f t="shared" si="8"/>
        <v>0</v>
      </c>
    </row>
    <row r="52" spans="1:31" ht="12.75">
      <c r="A52" s="99"/>
      <c r="B52" s="102"/>
      <c r="C52" s="195" t="s">
        <v>134</v>
      </c>
      <c r="D52" s="89"/>
      <c r="E52" s="73"/>
      <c r="F52" s="31"/>
      <c r="G52" s="31"/>
      <c r="H52" s="40"/>
      <c r="I52" s="40"/>
      <c r="J52" s="31"/>
      <c r="K52" s="31"/>
      <c r="L52" s="40"/>
      <c r="M52" s="40"/>
      <c r="N52" s="31"/>
      <c r="O52" s="31"/>
      <c r="P52" s="40"/>
      <c r="Q52" s="40"/>
      <c r="R52" s="31"/>
      <c r="S52" s="31"/>
      <c r="T52" s="40"/>
      <c r="U52" s="40"/>
      <c r="V52" s="39"/>
      <c r="W52" s="39"/>
      <c r="X52" s="30"/>
      <c r="Y52" s="30"/>
      <c r="AA52" s="31"/>
      <c r="AB52" s="31"/>
      <c r="AD52" s="115">
        <f t="shared" si="7"/>
        <v>0</v>
      </c>
      <c r="AE52" s="115">
        <f t="shared" si="8"/>
        <v>0</v>
      </c>
    </row>
    <row r="53" spans="1:31" ht="12.75">
      <c r="A53" s="99"/>
      <c r="B53" s="102"/>
      <c r="C53" s="195" t="s">
        <v>83</v>
      </c>
      <c r="D53" s="89"/>
      <c r="E53" s="73"/>
      <c r="F53" s="31"/>
      <c r="G53" s="31"/>
      <c r="H53" s="40"/>
      <c r="I53" s="40"/>
      <c r="J53" s="31"/>
      <c r="K53" s="31"/>
      <c r="L53" s="40"/>
      <c r="M53" s="40"/>
      <c r="N53" s="31"/>
      <c r="O53" s="31"/>
      <c r="P53" s="40"/>
      <c r="Q53" s="40"/>
      <c r="R53" s="31"/>
      <c r="S53" s="31"/>
      <c r="T53" s="40"/>
      <c r="U53" s="40"/>
      <c r="V53" s="39"/>
      <c r="W53" s="39"/>
      <c r="X53" s="30"/>
      <c r="Y53" s="30"/>
      <c r="AA53" s="31"/>
      <c r="AB53" s="31"/>
      <c r="AD53" s="115">
        <f t="shared" si="7"/>
        <v>0</v>
      </c>
      <c r="AE53" s="115">
        <f t="shared" si="8"/>
        <v>0</v>
      </c>
    </row>
    <row r="54" spans="1:31" ht="12.75">
      <c r="A54" s="99"/>
      <c r="B54" s="102"/>
      <c r="C54" s="196" t="s">
        <v>135</v>
      </c>
      <c r="D54" s="89"/>
      <c r="E54" s="73"/>
      <c r="F54" s="31"/>
      <c r="G54" s="31"/>
      <c r="H54" s="40"/>
      <c r="I54" s="40"/>
      <c r="J54" s="31"/>
      <c r="K54" s="31"/>
      <c r="L54" s="40"/>
      <c r="M54" s="40"/>
      <c r="N54" s="31"/>
      <c r="O54" s="31"/>
      <c r="P54" s="40"/>
      <c r="Q54" s="40"/>
      <c r="R54" s="31"/>
      <c r="S54" s="31"/>
      <c r="T54" s="40"/>
      <c r="U54" s="40"/>
      <c r="V54" s="39"/>
      <c r="W54" s="39"/>
      <c r="X54" s="30"/>
      <c r="Y54" s="30"/>
      <c r="AA54" s="31"/>
      <c r="AB54" s="31"/>
      <c r="AD54" s="115">
        <f t="shared" si="7"/>
        <v>0</v>
      </c>
      <c r="AE54" s="115">
        <f t="shared" si="8"/>
        <v>0</v>
      </c>
    </row>
    <row r="55" spans="1:31" ht="12.75">
      <c r="A55" s="99"/>
      <c r="B55" s="102"/>
      <c r="C55" s="195" t="s">
        <v>80</v>
      </c>
      <c r="D55" s="89"/>
      <c r="E55" s="73"/>
      <c r="F55" s="31"/>
      <c r="G55" s="31"/>
      <c r="H55" s="40"/>
      <c r="I55" s="40"/>
      <c r="J55" s="31"/>
      <c r="K55" s="31"/>
      <c r="L55" s="40"/>
      <c r="M55" s="40"/>
      <c r="N55" s="31"/>
      <c r="O55" s="31"/>
      <c r="P55" s="40"/>
      <c r="Q55" s="40"/>
      <c r="R55" s="31"/>
      <c r="S55" s="31"/>
      <c r="T55" s="40"/>
      <c r="U55" s="40"/>
      <c r="V55" s="39"/>
      <c r="W55" s="39"/>
      <c r="X55" s="30"/>
      <c r="Y55" s="30"/>
      <c r="AA55" s="31"/>
      <c r="AB55" s="31"/>
      <c r="AD55" s="115">
        <f t="shared" si="7"/>
        <v>0</v>
      </c>
      <c r="AE55" s="115">
        <f t="shared" si="8"/>
        <v>0</v>
      </c>
    </row>
    <row r="56" spans="1:31" ht="12.75">
      <c r="A56" s="29">
        <v>30</v>
      </c>
      <c r="B56" s="35" t="s">
        <v>53</v>
      </c>
      <c r="C56" s="35" t="s">
        <v>85</v>
      </c>
      <c r="D56" s="36" t="s">
        <v>11</v>
      </c>
      <c r="E56" s="73"/>
      <c r="F56" s="31">
        <v>250</v>
      </c>
      <c r="G56" s="31">
        <v>2250</v>
      </c>
      <c r="H56" s="40">
        <f>+$E56*F56</f>
        <v>0</v>
      </c>
      <c r="I56" s="40">
        <f>+$E56*G56</f>
        <v>0</v>
      </c>
      <c r="J56" s="31">
        <v>250</v>
      </c>
      <c r="K56" s="31">
        <v>2250</v>
      </c>
      <c r="L56" s="40">
        <f>+$E56*J56</f>
        <v>0</v>
      </c>
      <c r="M56" s="40">
        <f>+$E56*K56</f>
        <v>0</v>
      </c>
      <c r="N56" s="31">
        <v>250</v>
      </c>
      <c r="O56" s="31">
        <v>2250</v>
      </c>
      <c r="P56" s="40">
        <f>+$E56*N56</f>
        <v>0</v>
      </c>
      <c r="Q56" s="40">
        <f>+$E56*O56</f>
        <v>0</v>
      </c>
      <c r="R56" s="31">
        <v>250</v>
      </c>
      <c r="S56" s="31">
        <v>2250</v>
      </c>
      <c r="T56" s="40">
        <f>+$E56*R56</f>
        <v>0</v>
      </c>
      <c r="U56" s="40">
        <f>+$E56*S56</f>
        <v>0</v>
      </c>
      <c r="V56" s="39">
        <f>+F56+J56+N56+R56</f>
        <v>1000</v>
      </c>
      <c r="W56" s="39">
        <f>+G56+K56+O56+S56</f>
        <v>9000</v>
      </c>
      <c r="X56" s="30">
        <f>+H56+L56+P56+T56</f>
        <v>0</v>
      </c>
      <c r="Y56" s="30">
        <f>+I56+M56+Q56+U56</f>
        <v>0</v>
      </c>
      <c r="AA56" s="31">
        <v>50</v>
      </c>
      <c r="AB56" s="31">
        <v>5000</v>
      </c>
      <c r="AD56" s="115">
        <f t="shared" si="7"/>
        <v>250</v>
      </c>
      <c r="AE56" s="115">
        <f t="shared" si="8"/>
        <v>2250</v>
      </c>
    </row>
    <row r="57" spans="1:31" ht="12.75">
      <c r="A57" s="99"/>
      <c r="B57" s="102"/>
      <c r="C57" s="194" t="s">
        <v>175</v>
      </c>
      <c r="D57" s="89"/>
      <c r="E57" s="73"/>
      <c r="F57" s="31"/>
      <c r="G57" s="31"/>
      <c r="H57" s="40"/>
      <c r="I57" s="40"/>
      <c r="J57" s="31"/>
      <c r="K57" s="31"/>
      <c r="L57" s="40"/>
      <c r="M57" s="40"/>
      <c r="N57" s="31"/>
      <c r="O57" s="31"/>
      <c r="P57" s="40"/>
      <c r="Q57" s="40"/>
      <c r="R57" s="31"/>
      <c r="S57" s="31"/>
      <c r="T57" s="40"/>
      <c r="U57" s="40"/>
      <c r="V57" s="39"/>
      <c r="W57" s="39"/>
      <c r="X57" s="30"/>
      <c r="Y57" s="30"/>
      <c r="AA57" s="31"/>
      <c r="AB57" s="31"/>
      <c r="AD57" s="115">
        <f t="shared" si="7"/>
        <v>0</v>
      </c>
      <c r="AE57" s="115">
        <f t="shared" si="8"/>
        <v>0</v>
      </c>
    </row>
    <row r="58" spans="1:31" ht="12.75">
      <c r="A58" s="99"/>
      <c r="B58" s="102"/>
      <c r="C58" s="195" t="s">
        <v>132</v>
      </c>
      <c r="D58" s="89"/>
      <c r="E58" s="73"/>
      <c r="F58" s="31"/>
      <c r="G58" s="31"/>
      <c r="H58" s="40"/>
      <c r="I58" s="40"/>
      <c r="J58" s="31"/>
      <c r="K58" s="31"/>
      <c r="L58" s="40"/>
      <c r="M58" s="40"/>
      <c r="N58" s="31"/>
      <c r="O58" s="31"/>
      <c r="P58" s="40"/>
      <c r="Q58" s="40"/>
      <c r="R58" s="31"/>
      <c r="S58" s="31"/>
      <c r="T58" s="40"/>
      <c r="U58" s="40"/>
      <c r="V58" s="39"/>
      <c r="W58" s="39"/>
      <c r="X58" s="30"/>
      <c r="Y58" s="30"/>
      <c r="AA58" s="31"/>
      <c r="AB58" s="31"/>
      <c r="AD58" s="115">
        <f t="shared" si="7"/>
        <v>0</v>
      </c>
      <c r="AE58" s="115">
        <f t="shared" si="8"/>
        <v>0</v>
      </c>
    </row>
    <row r="59" spans="1:31" ht="12.75">
      <c r="A59" s="99"/>
      <c r="B59" s="102"/>
      <c r="C59" s="195" t="s">
        <v>81</v>
      </c>
      <c r="D59" s="89"/>
      <c r="E59" s="73"/>
      <c r="F59" s="31"/>
      <c r="G59" s="31"/>
      <c r="H59" s="40"/>
      <c r="I59" s="40"/>
      <c r="J59" s="31"/>
      <c r="K59" s="31"/>
      <c r="L59" s="40"/>
      <c r="M59" s="40"/>
      <c r="N59" s="31"/>
      <c r="O59" s="31"/>
      <c r="P59" s="40"/>
      <c r="Q59" s="40"/>
      <c r="R59" s="31"/>
      <c r="S59" s="31"/>
      <c r="T59" s="40"/>
      <c r="U59" s="40"/>
      <c r="V59" s="39"/>
      <c r="W59" s="39"/>
      <c r="X59" s="30"/>
      <c r="Y59" s="30"/>
      <c r="AA59" s="31"/>
      <c r="AB59" s="31"/>
      <c r="AD59" s="115">
        <f t="shared" si="7"/>
        <v>0</v>
      </c>
      <c r="AE59" s="115">
        <f t="shared" si="8"/>
        <v>0</v>
      </c>
    </row>
    <row r="60" spans="1:31" ht="12.75">
      <c r="A60" s="99"/>
      <c r="B60" s="102"/>
      <c r="C60" s="195" t="s">
        <v>82</v>
      </c>
      <c r="D60" s="89"/>
      <c r="E60" s="73"/>
      <c r="F60" s="31"/>
      <c r="G60" s="31"/>
      <c r="H60" s="40"/>
      <c r="I60" s="40"/>
      <c r="J60" s="31"/>
      <c r="K60" s="31"/>
      <c r="L60" s="40"/>
      <c r="M60" s="40"/>
      <c r="N60" s="31"/>
      <c r="O60" s="31"/>
      <c r="P60" s="40"/>
      <c r="Q60" s="40"/>
      <c r="R60" s="31"/>
      <c r="S60" s="31"/>
      <c r="T60" s="40"/>
      <c r="U60" s="40"/>
      <c r="V60" s="39"/>
      <c r="W60" s="39"/>
      <c r="X60" s="30"/>
      <c r="Y60" s="30"/>
      <c r="AA60" s="31"/>
      <c r="AB60" s="31"/>
      <c r="AD60" s="115">
        <f t="shared" si="7"/>
        <v>0</v>
      </c>
      <c r="AE60" s="115">
        <f t="shared" si="8"/>
        <v>0</v>
      </c>
    </row>
    <row r="61" spans="1:31" ht="12.75">
      <c r="A61" s="99"/>
      <c r="B61" s="102"/>
      <c r="C61" s="195" t="s">
        <v>83</v>
      </c>
      <c r="D61" s="89"/>
      <c r="E61" s="73"/>
      <c r="F61" s="31"/>
      <c r="G61" s="31"/>
      <c r="H61" s="40"/>
      <c r="I61" s="40"/>
      <c r="J61" s="31"/>
      <c r="K61" s="31"/>
      <c r="L61" s="40"/>
      <c r="M61" s="40"/>
      <c r="N61" s="31"/>
      <c r="O61" s="31"/>
      <c r="P61" s="40"/>
      <c r="Q61" s="40"/>
      <c r="R61" s="31"/>
      <c r="S61" s="31"/>
      <c r="T61" s="40"/>
      <c r="U61" s="40"/>
      <c r="V61" s="39"/>
      <c r="W61" s="39"/>
      <c r="X61" s="30"/>
      <c r="Y61" s="30"/>
      <c r="AA61" s="31"/>
      <c r="AB61" s="31"/>
      <c r="AD61" s="115">
        <f t="shared" si="7"/>
        <v>0</v>
      </c>
      <c r="AE61" s="115">
        <f t="shared" si="8"/>
        <v>0</v>
      </c>
    </row>
    <row r="62" spans="1:31" ht="12.75">
      <c r="A62" s="99"/>
      <c r="B62" s="102"/>
      <c r="C62" s="196" t="s">
        <v>84</v>
      </c>
      <c r="D62" s="89"/>
      <c r="E62" s="73"/>
      <c r="F62" s="31"/>
      <c r="G62" s="31"/>
      <c r="H62" s="40"/>
      <c r="I62" s="40"/>
      <c r="J62" s="31"/>
      <c r="K62" s="31"/>
      <c r="L62" s="40"/>
      <c r="M62" s="40"/>
      <c r="N62" s="31"/>
      <c r="O62" s="31"/>
      <c r="P62" s="40"/>
      <c r="Q62" s="40"/>
      <c r="R62" s="31"/>
      <c r="S62" s="31"/>
      <c r="T62" s="40"/>
      <c r="U62" s="40"/>
      <c r="V62" s="39"/>
      <c r="W62" s="39"/>
      <c r="X62" s="30"/>
      <c r="Y62" s="30"/>
      <c r="AA62" s="31"/>
      <c r="AB62" s="31"/>
      <c r="AD62" s="115">
        <f t="shared" si="7"/>
        <v>0</v>
      </c>
      <c r="AE62" s="115">
        <f t="shared" si="8"/>
        <v>0</v>
      </c>
    </row>
    <row r="63" spans="1:31" ht="12.75">
      <c r="A63" s="99"/>
      <c r="B63" s="102"/>
      <c r="C63" s="195" t="s">
        <v>80</v>
      </c>
      <c r="D63" s="89"/>
      <c r="E63" s="73"/>
      <c r="F63" s="31"/>
      <c r="G63" s="31"/>
      <c r="H63" s="40"/>
      <c r="I63" s="40"/>
      <c r="J63" s="31"/>
      <c r="K63" s="31"/>
      <c r="L63" s="40"/>
      <c r="M63" s="40"/>
      <c r="N63" s="31"/>
      <c r="O63" s="31"/>
      <c r="P63" s="40"/>
      <c r="Q63" s="40"/>
      <c r="R63" s="31"/>
      <c r="S63" s="31"/>
      <c r="T63" s="40"/>
      <c r="U63" s="40"/>
      <c r="V63" s="39"/>
      <c r="W63" s="39"/>
      <c r="X63" s="30"/>
      <c r="Y63" s="30"/>
      <c r="AA63" s="31"/>
      <c r="AB63" s="31"/>
      <c r="AD63" s="115">
        <f t="shared" si="7"/>
        <v>0</v>
      </c>
      <c r="AE63" s="115">
        <f t="shared" si="8"/>
        <v>0</v>
      </c>
    </row>
    <row r="64" spans="1:31" ht="12.75">
      <c r="A64" s="29">
        <v>31</v>
      </c>
      <c r="B64" s="35" t="s">
        <v>55</v>
      </c>
      <c r="C64" s="35" t="s">
        <v>86</v>
      </c>
      <c r="D64" s="36" t="s">
        <v>11</v>
      </c>
      <c r="E64" s="73"/>
      <c r="F64" s="31">
        <v>250</v>
      </c>
      <c r="G64" s="31">
        <v>2250</v>
      </c>
      <c r="H64" s="40">
        <f>+$E64*F64</f>
        <v>0</v>
      </c>
      <c r="I64" s="40">
        <f>+$E64*G64</f>
        <v>0</v>
      </c>
      <c r="J64" s="31">
        <v>250</v>
      </c>
      <c r="K64" s="31">
        <v>2250</v>
      </c>
      <c r="L64" s="40">
        <f>+$E64*J64</f>
        <v>0</v>
      </c>
      <c r="M64" s="40">
        <f>+$E64*K64</f>
        <v>0</v>
      </c>
      <c r="N64" s="31">
        <v>250</v>
      </c>
      <c r="O64" s="31">
        <v>2250</v>
      </c>
      <c r="P64" s="40">
        <f>+$E64*N64</f>
        <v>0</v>
      </c>
      <c r="Q64" s="40">
        <f>+$E64*O64</f>
        <v>0</v>
      </c>
      <c r="R64" s="31">
        <v>250</v>
      </c>
      <c r="S64" s="31">
        <v>2250</v>
      </c>
      <c r="T64" s="40">
        <f>+$E64*R64</f>
        <v>0</v>
      </c>
      <c r="U64" s="40">
        <f>+$E64*S64</f>
        <v>0</v>
      </c>
      <c r="V64" s="39">
        <f>+F64+J64+N64+R64</f>
        <v>1000</v>
      </c>
      <c r="W64" s="39">
        <f>+G64+K64+O64+S64</f>
        <v>9000</v>
      </c>
      <c r="X64" s="30">
        <f>+H64+L64+P64+T64</f>
        <v>0</v>
      </c>
      <c r="Y64" s="30">
        <f>+I64+M64+Q64+U64</f>
        <v>0</v>
      </c>
      <c r="AA64" s="31">
        <v>50</v>
      </c>
      <c r="AB64" s="31">
        <v>5000</v>
      </c>
      <c r="AD64" s="115">
        <f t="shared" si="7"/>
        <v>250</v>
      </c>
      <c r="AE64" s="115">
        <f t="shared" si="8"/>
        <v>2250</v>
      </c>
    </row>
    <row r="65" spans="1:31" ht="12.75">
      <c r="A65" s="99"/>
      <c r="B65" s="102"/>
      <c r="C65" s="194" t="s">
        <v>209</v>
      </c>
      <c r="D65" s="89"/>
      <c r="E65" s="73"/>
      <c r="F65" s="31"/>
      <c r="G65" s="31"/>
      <c r="H65" s="40"/>
      <c r="I65" s="40"/>
      <c r="J65" s="31"/>
      <c r="K65" s="31"/>
      <c r="L65" s="40"/>
      <c r="M65" s="40"/>
      <c r="N65" s="31"/>
      <c r="O65" s="31"/>
      <c r="P65" s="40"/>
      <c r="Q65" s="40"/>
      <c r="R65" s="31"/>
      <c r="S65" s="31"/>
      <c r="T65" s="40"/>
      <c r="U65" s="40"/>
      <c r="V65" s="39"/>
      <c r="W65" s="39"/>
      <c r="X65" s="30"/>
      <c r="Y65" s="30"/>
      <c r="AA65" s="31"/>
      <c r="AB65" s="31"/>
      <c r="AD65" s="115">
        <f t="shared" si="7"/>
        <v>0</v>
      </c>
      <c r="AE65" s="115">
        <f t="shared" si="8"/>
        <v>0</v>
      </c>
    </row>
    <row r="66" spans="1:31" ht="12.75">
      <c r="A66" s="99"/>
      <c r="B66" s="102"/>
      <c r="C66" s="195" t="s">
        <v>132</v>
      </c>
      <c r="D66" s="89"/>
      <c r="E66" s="73"/>
      <c r="F66" s="31"/>
      <c r="G66" s="31"/>
      <c r="H66" s="40"/>
      <c r="I66" s="40"/>
      <c r="J66" s="31"/>
      <c r="K66" s="31"/>
      <c r="L66" s="40"/>
      <c r="M66" s="40"/>
      <c r="N66" s="31"/>
      <c r="O66" s="31"/>
      <c r="P66" s="40"/>
      <c r="Q66" s="40"/>
      <c r="R66" s="31"/>
      <c r="S66" s="31"/>
      <c r="T66" s="40"/>
      <c r="U66" s="40"/>
      <c r="V66" s="39"/>
      <c r="W66" s="39"/>
      <c r="X66" s="30"/>
      <c r="Y66" s="30"/>
      <c r="AA66" s="31"/>
      <c r="AB66" s="31"/>
      <c r="AD66" s="115">
        <f t="shared" si="7"/>
        <v>0</v>
      </c>
      <c r="AE66" s="115">
        <f t="shared" si="8"/>
        <v>0</v>
      </c>
    </row>
    <row r="67" spans="1:31" ht="12.75">
      <c r="A67" s="99"/>
      <c r="B67" s="102"/>
      <c r="C67" s="195" t="s">
        <v>81</v>
      </c>
      <c r="D67" s="89"/>
      <c r="E67" s="73"/>
      <c r="F67" s="31"/>
      <c r="G67" s="31"/>
      <c r="H67" s="40"/>
      <c r="I67" s="40"/>
      <c r="J67" s="31"/>
      <c r="K67" s="31"/>
      <c r="L67" s="40"/>
      <c r="M67" s="40"/>
      <c r="N67" s="31"/>
      <c r="O67" s="31"/>
      <c r="P67" s="40"/>
      <c r="Q67" s="40"/>
      <c r="R67" s="31"/>
      <c r="S67" s="31"/>
      <c r="T67" s="40"/>
      <c r="U67" s="40"/>
      <c r="V67" s="39"/>
      <c r="W67" s="39"/>
      <c r="X67" s="30"/>
      <c r="Y67" s="30"/>
      <c r="AA67" s="31"/>
      <c r="AB67" s="31"/>
      <c r="AD67" s="115">
        <f t="shared" si="7"/>
        <v>0</v>
      </c>
      <c r="AE67" s="115">
        <f t="shared" si="8"/>
        <v>0</v>
      </c>
    </row>
    <row r="68" spans="1:31" ht="12.75">
      <c r="A68" s="99"/>
      <c r="B68" s="102"/>
      <c r="C68" s="195" t="s">
        <v>82</v>
      </c>
      <c r="D68" s="89"/>
      <c r="E68" s="73"/>
      <c r="F68" s="31"/>
      <c r="G68" s="31"/>
      <c r="H68" s="40"/>
      <c r="I68" s="40"/>
      <c r="J68" s="31"/>
      <c r="K68" s="31"/>
      <c r="L68" s="40"/>
      <c r="M68" s="40"/>
      <c r="N68" s="31"/>
      <c r="O68" s="31"/>
      <c r="P68" s="40"/>
      <c r="Q68" s="40"/>
      <c r="R68" s="31"/>
      <c r="S68" s="31"/>
      <c r="T68" s="40"/>
      <c r="U68" s="40"/>
      <c r="V68" s="39"/>
      <c r="W68" s="39"/>
      <c r="X68" s="30"/>
      <c r="Y68" s="30"/>
      <c r="AA68" s="31"/>
      <c r="AB68" s="31"/>
      <c r="AD68" s="115">
        <f t="shared" si="7"/>
        <v>0</v>
      </c>
      <c r="AE68" s="115">
        <f t="shared" si="8"/>
        <v>0</v>
      </c>
    </row>
    <row r="69" spans="1:31" ht="12.75">
      <c r="A69" s="99"/>
      <c r="B69" s="102"/>
      <c r="C69" s="195" t="s">
        <v>83</v>
      </c>
      <c r="D69" s="89"/>
      <c r="E69" s="73"/>
      <c r="F69" s="31"/>
      <c r="G69" s="31"/>
      <c r="H69" s="40"/>
      <c r="I69" s="40"/>
      <c r="J69" s="31"/>
      <c r="K69" s="31"/>
      <c r="L69" s="40"/>
      <c r="M69" s="40"/>
      <c r="N69" s="31"/>
      <c r="O69" s="31"/>
      <c r="P69" s="40"/>
      <c r="Q69" s="40"/>
      <c r="R69" s="31"/>
      <c r="S69" s="31"/>
      <c r="T69" s="40"/>
      <c r="U69" s="40"/>
      <c r="V69" s="39"/>
      <c r="W69" s="39"/>
      <c r="X69" s="30"/>
      <c r="Y69" s="30"/>
      <c r="AA69" s="31"/>
      <c r="AB69" s="31"/>
      <c r="AD69" s="115">
        <f t="shared" si="7"/>
        <v>0</v>
      </c>
      <c r="AE69" s="115">
        <f t="shared" si="8"/>
        <v>0</v>
      </c>
    </row>
    <row r="70" spans="1:31" ht="12.75">
      <c r="A70" s="99"/>
      <c r="B70" s="102"/>
      <c r="C70" s="196" t="s">
        <v>84</v>
      </c>
      <c r="D70" s="89"/>
      <c r="E70" s="73"/>
      <c r="F70" s="31"/>
      <c r="G70" s="31"/>
      <c r="H70" s="40"/>
      <c r="I70" s="40"/>
      <c r="J70" s="31"/>
      <c r="K70" s="31"/>
      <c r="L70" s="40"/>
      <c r="M70" s="40"/>
      <c r="N70" s="31"/>
      <c r="O70" s="31"/>
      <c r="P70" s="40"/>
      <c r="Q70" s="40"/>
      <c r="R70" s="31"/>
      <c r="S70" s="31"/>
      <c r="T70" s="40"/>
      <c r="U70" s="40"/>
      <c r="V70" s="39"/>
      <c r="W70" s="39"/>
      <c r="X70" s="30"/>
      <c r="Y70" s="30"/>
      <c r="AA70" s="31"/>
      <c r="AB70" s="31"/>
      <c r="AD70" s="115">
        <f t="shared" si="7"/>
        <v>0</v>
      </c>
      <c r="AE70" s="115">
        <f t="shared" si="8"/>
        <v>0</v>
      </c>
    </row>
    <row r="71" spans="1:31" ht="12.75">
      <c r="A71" s="99"/>
      <c r="B71" s="102"/>
      <c r="C71" s="195" t="s">
        <v>80</v>
      </c>
      <c r="D71" s="89"/>
      <c r="E71" s="73"/>
      <c r="F71" s="31"/>
      <c r="G71" s="31"/>
      <c r="H71" s="40"/>
      <c r="I71" s="40"/>
      <c r="J71" s="31"/>
      <c r="K71" s="31"/>
      <c r="L71" s="40"/>
      <c r="M71" s="40"/>
      <c r="N71" s="31"/>
      <c r="O71" s="31"/>
      <c r="P71" s="40"/>
      <c r="Q71" s="40"/>
      <c r="R71" s="31"/>
      <c r="S71" s="31"/>
      <c r="T71" s="40"/>
      <c r="U71" s="40"/>
      <c r="V71" s="39"/>
      <c r="W71" s="39"/>
      <c r="X71" s="30"/>
      <c r="Y71" s="30"/>
      <c r="AA71" s="31"/>
      <c r="AB71" s="31"/>
      <c r="AD71" s="115">
        <f t="shared" si="7"/>
        <v>0</v>
      </c>
      <c r="AE71" s="115">
        <f t="shared" si="8"/>
        <v>0</v>
      </c>
    </row>
    <row r="72" spans="1:31" ht="12.75">
      <c r="A72" s="29">
        <v>32</v>
      </c>
      <c r="B72" s="35" t="s">
        <v>74</v>
      </c>
      <c r="C72" s="208" t="s">
        <v>210</v>
      </c>
      <c r="D72" s="36" t="s">
        <v>11</v>
      </c>
      <c r="E72" s="73"/>
      <c r="F72" s="31">
        <v>50</v>
      </c>
      <c r="G72" s="31">
        <v>450</v>
      </c>
      <c r="H72" s="40">
        <f>+$E72*F72</f>
        <v>0</v>
      </c>
      <c r="I72" s="40">
        <f>+$E72*G72</f>
        <v>0</v>
      </c>
      <c r="J72" s="31">
        <v>50</v>
      </c>
      <c r="K72" s="31">
        <v>450</v>
      </c>
      <c r="L72" s="40">
        <f>+$E72*J72</f>
        <v>0</v>
      </c>
      <c r="M72" s="40">
        <f>+$E72*K72</f>
        <v>0</v>
      </c>
      <c r="N72" s="31">
        <v>50</v>
      </c>
      <c r="O72" s="31">
        <v>450</v>
      </c>
      <c r="P72" s="40">
        <f>+$E72*N72</f>
        <v>0</v>
      </c>
      <c r="Q72" s="40">
        <f>+$E72*O72</f>
        <v>0</v>
      </c>
      <c r="R72" s="31">
        <v>50</v>
      </c>
      <c r="S72" s="31">
        <v>450</v>
      </c>
      <c r="T72" s="40">
        <f>+$E72*R72</f>
        <v>0</v>
      </c>
      <c r="U72" s="40">
        <f>+$E72*S72</f>
        <v>0</v>
      </c>
      <c r="V72" s="39">
        <f>+F72+J72+N72+R72</f>
        <v>200</v>
      </c>
      <c r="W72" s="39">
        <f>+G72+K72+O72+S72</f>
        <v>1800</v>
      </c>
      <c r="X72" s="30">
        <f>+H72+L72+P72+T72</f>
        <v>0</v>
      </c>
      <c r="Y72" s="30">
        <f>+I72+M72+Q72+U72</f>
        <v>0</v>
      </c>
      <c r="AA72" s="31">
        <v>10</v>
      </c>
      <c r="AB72" s="31">
        <v>1000</v>
      </c>
      <c r="AD72" s="115">
        <f t="shared" si="7"/>
        <v>50</v>
      </c>
      <c r="AE72" s="115">
        <f t="shared" si="8"/>
        <v>450</v>
      </c>
    </row>
    <row r="73" spans="1:31" ht="12.75">
      <c r="A73" s="99"/>
      <c r="B73" s="102"/>
      <c r="C73" s="194" t="s">
        <v>174</v>
      </c>
      <c r="D73" s="89"/>
      <c r="E73" s="73"/>
      <c r="F73" s="31"/>
      <c r="G73" s="31"/>
      <c r="H73" s="40"/>
      <c r="I73" s="40"/>
      <c r="J73" s="31"/>
      <c r="K73" s="31"/>
      <c r="L73" s="40"/>
      <c r="M73" s="40"/>
      <c r="N73" s="31"/>
      <c r="O73" s="31"/>
      <c r="P73" s="40"/>
      <c r="Q73" s="40"/>
      <c r="R73" s="31"/>
      <c r="S73" s="31"/>
      <c r="T73" s="40"/>
      <c r="U73" s="40"/>
      <c r="V73" s="39"/>
      <c r="W73" s="39"/>
      <c r="X73" s="30"/>
      <c r="Y73" s="30"/>
      <c r="AA73" s="31"/>
      <c r="AB73" s="31"/>
      <c r="AD73" s="115">
        <f t="shared" si="7"/>
        <v>0</v>
      </c>
      <c r="AE73" s="115">
        <f t="shared" si="8"/>
        <v>0</v>
      </c>
    </row>
    <row r="74" spans="1:31" ht="12.75">
      <c r="A74" s="99"/>
      <c r="B74" s="102"/>
      <c r="C74" s="195" t="s">
        <v>132</v>
      </c>
      <c r="D74" s="89"/>
      <c r="E74" s="73"/>
      <c r="F74" s="31"/>
      <c r="G74" s="31"/>
      <c r="H74" s="40"/>
      <c r="I74" s="40"/>
      <c r="J74" s="31"/>
      <c r="K74" s="31"/>
      <c r="L74" s="40"/>
      <c r="M74" s="40"/>
      <c r="N74" s="31"/>
      <c r="O74" s="31"/>
      <c r="P74" s="40"/>
      <c r="Q74" s="40"/>
      <c r="R74" s="31"/>
      <c r="S74" s="31"/>
      <c r="T74" s="40"/>
      <c r="U74" s="40"/>
      <c r="V74" s="39"/>
      <c r="W74" s="39"/>
      <c r="X74" s="30"/>
      <c r="Y74" s="30"/>
      <c r="AA74" s="31"/>
      <c r="AB74" s="31"/>
      <c r="AD74" s="115">
        <f t="shared" si="7"/>
        <v>0</v>
      </c>
      <c r="AE74" s="115">
        <f t="shared" si="8"/>
        <v>0</v>
      </c>
    </row>
    <row r="75" spans="1:31" ht="12.75">
      <c r="A75" s="99"/>
      <c r="B75" s="102"/>
      <c r="C75" s="195" t="s">
        <v>208</v>
      </c>
      <c r="D75" s="89"/>
      <c r="E75" s="73"/>
      <c r="F75" s="31"/>
      <c r="G75" s="31"/>
      <c r="H75" s="40"/>
      <c r="I75" s="40"/>
      <c r="J75" s="31"/>
      <c r="K75" s="31"/>
      <c r="L75" s="40"/>
      <c r="M75" s="40"/>
      <c r="N75" s="31"/>
      <c r="O75" s="31"/>
      <c r="P75" s="40"/>
      <c r="Q75" s="40"/>
      <c r="R75" s="31"/>
      <c r="S75" s="31"/>
      <c r="T75" s="40"/>
      <c r="U75" s="40"/>
      <c r="V75" s="39"/>
      <c r="W75" s="39"/>
      <c r="X75" s="30"/>
      <c r="Y75" s="30"/>
      <c r="AA75" s="31"/>
      <c r="AB75" s="31"/>
      <c r="AD75" s="115">
        <f t="shared" si="7"/>
        <v>0</v>
      </c>
      <c r="AE75" s="115">
        <f t="shared" si="8"/>
        <v>0</v>
      </c>
    </row>
    <row r="76" spans="1:31" ht="12.75">
      <c r="A76" s="99"/>
      <c r="B76" s="102"/>
      <c r="C76" s="195" t="s">
        <v>134</v>
      </c>
      <c r="D76" s="89"/>
      <c r="E76" s="73"/>
      <c r="F76" s="31"/>
      <c r="G76" s="31"/>
      <c r="H76" s="40"/>
      <c r="I76" s="40"/>
      <c r="J76" s="31"/>
      <c r="K76" s="31"/>
      <c r="L76" s="40"/>
      <c r="M76" s="40"/>
      <c r="N76" s="31"/>
      <c r="O76" s="31"/>
      <c r="P76" s="40"/>
      <c r="Q76" s="40"/>
      <c r="R76" s="31"/>
      <c r="S76" s="31"/>
      <c r="T76" s="40"/>
      <c r="U76" s="40"/>
      <c r="V76" s="39"/>
      <c r="W76" s="39"/>
      <c r="X76" s="30"/>
      <c r="Y76" s="30"/>
      <c r="AA76" s="31"/>
      <c r="AB76" s="31"/>
      <c r="AD76" s="115">
        <f t="shared" si="7"/>
        <v>0</v>
      </c>
      <c r="AE76" s="115">
        <f t="shared" si="8"/>
        <v>0</v>
      </c>
    </row>
    <row r="77" spans="1:31" ht="12.75">
      <c r="A77" s="99"/>
      <c r="B77" s="102"/>
      <c r="C77" s="195" t="s">
        <v>83</v>
      </c>
      <c r="D77" s="89"/>
      <c r="E77" s="73"/>
      <c r="F77" s="31"/>
      <c r="G77" s="31"/>
      <c r="H77" s="40"/>
      <c r="I77" s="40"/>
      <c r="J77" s="31"/>
      <c r="K77" s="31"/>
      <c r="L77" s="40"/>
      <c r="M77" s="40"/>
      <c r="N77" s="31"/>
      <c r="O77" s="31"/>
      <c r="P77" s="40"/>
      <c r="Q77" s="40"/>
      <c r="R77" s="31"/>
      <c r="S77" s="31"/>
      <c r="T77" s="40"/>
      <c r="U77" s="40"/>
      <c r="V77" s="39"/>
      <c r="W77" s="39"/>
      <c r="X77" s="30"/>
      <c r="Y77" s="30"/>
      <c r="AA77" s="31"/>
      <c r="AB77" s="31"/>
      <c r="AD77" s="115">
        <f t="shared" si="7"/>
        <v>0</v>
      </c>
      <c r="AE77" s="115">
        <f t="shared" si="8"/>
        <v>0</v>
      </c>
    </row>
    <row r="78" spans="1:31" ht="12.75">
      <c r="A78" s="99"/>
      <c r="B78" s="102"/>
      <c r="C78" s="196" t="s">
        <v>135</v>
      </c>
      <c r="D78" s="89"/>
      <c r="E78" s="73"/>
      <c r="F78" s="31"/>
      <c r="G78" s="31"/>
      <c r="H78" s="40"/>
      <c r="I78" s="40"/>
      <c r="J78" s="31"/>
      <c r="K78" s="31"/>
      <c r="L78" s="40"/>
      <c r="M78" s="40"/>
      <c r="N78" s="31"/>
      <c r="O78" s="31"/>
      <c r="P78" s="40"/>
      <c r="Q78" s="40"/>
      <c r="R78" s="31"/>
      <c r="S78" s="31"/>
      <c r="T78" s="40"/>
      <c r="U78" s="40"/>
      <c r="V78" s="39"/>
      <c r="W78" s="39"/>
      <c r="X78" s="30"/>
      <c r="Y78" s="30"/>
      <c r="AA78" s="31"/>
      <c r="AB78" s="31"/>
      <c r="AD78" s="115">
        <f t="shared" si="7"/>
        <v>0</v>
      </c>
      <c r="AE78" s="115">
        <f t="shared" si="8"/>
        <v>0</v>
      </c>
    </row>
    <row r="79" spans="1:31" ht="12.75">
      <c r="A79" s="99"/>
      <c r="B79" s="102"/>
      <c r="C79" s="195" t="s">
        <v>204</v>
      </c>
      <c r="D79" s="89"/>
      <c r="E79" s="73"/>
      <c r="F79" s="31"/>
      <c r="G79" s="31"/>
      <c r="H79" s="40"/>
      <c r="I79" s="40"/>
      <c r="J79" s="31"/>
      <c r="K79" s="31"/>
      <c r="L79" s="40"/>
      <c r="M79" s="40"/>
      <c r="N79" s="31"/>
      <c r="O79" s="31"/>
      <c r="P79" s="40"/>
      <c r="Q79" s="40"/>
      <c r="R79" s="31"/>
      <c r="S79" s="31"/>
      <c r="T79" s="40"/>
      <c r="U79" s="40"/>
      <c r="V79" s="39"/>
      <c r="W79" s="39"/>
      <c r="X79" s="30"/>
      <c r="Y79" s="30"/>
      <c r="AA79" s="31"/>
      <c r="AB79" s="31"/>
      <c r="AD79" s="115">
        <f t="shared" si="7"/>
        <v>0</v>
      </c>
      <c r="AE79" s="115">
        <f t="shared" si="8"/>
        <v>0</v>
      </c>
    </row>
    <row r="80" spans="1:31" ht="12.75">
      <c r="A80" s="99"/>
      <c r="B80" s="102"/>
      <c r="C80" s="195" t="s">
        <v>80</v>
      </c>
      <c r="D80" s="89"/>
      <c r="E80" s="73"/>
      <c r="F80" s="31"/>
      <c r="G80" s="31"/>
      <c r="H80" s="40"/>
      <c r="I80" s="40"/>
      <c r="J80" s="31"/>
      <c r="K80" s="31"/>
      <c r="L80" s="40"/>
      <c r="M80" s="40"/>
      <c r="N80" s="31"/>
      <c r="O80" s="31"/>
      <c r="P80" s="40"/>
      <c r="Q80" s="40"/>
      <c r="R80" s="31"/>
      <c r="S80" s="31"/>
      <c r="T80" s="40"/>
      <c r="U80" s="40"/>
      <c r="V80" s="39"/>
      <c r="W80" s="39"/>
      <c r="X80" s="30"/>
      <c r="Y80" s="30"/>
      <c r="AA80" s="31"/>
      <c r="AB80" s="31"/>
      <c r="AD80" s="115">
        <f aca="true" t="shared" si="18" ref="AD80:AD102">+AA80*5</f>
        <v>0</v>
      </c>
      <c r="AE80" s="115">
        <f aca="true" t="shared" si="19" ref="AE80:AE102">+AB80*0.45</f>
        <v>0</v>
      </c>
    </row>
    <row r="81" spans="1:31" ht="12.75">
      <c r="A81" s="29">
        <v>33</v>
      </c>
      <c r="B81" s="35" t="s">
        <v>75</v>
      </c>
      <c r="C81" s="208" t="s">
        <v>210</v>
      </c>
      <c r="D81" s="36" t="s">
        <v>11</v>
      </c>
      <c r="E81" s="73"/>
      <c r="F81" s="31">
        <v>250</v>
      </c>
      <c r="G81" s="31">
        <v>2250</v>
      </c>
      <c r="H81" s="40">
        <f>+$E81*F81</f>
        <v>0</v>
      </c>
      <c r="I81" s="40">
        <f>+$E81*G81</f>
        <v>0</v>
      </c>
      <c r="J81" s="31">
        <v>250</v>
      </c>
      <c r="K81" s="31">
        <v>2250</v>
      </c>
      <c r="L81" s="40">
        <f>+$E81*J81</f>
        <v>0</v>
      </c>
      <c r="M81" s="40">
        <f>+$E81*K81</f>
        <v>0</v>
      </c>
      <c r="N81" s="31">
        <v>250</v>
      </c>
      <c r="O81" s="31">
        <v>2250</v>
      </c>
      <c r="P81" s="40">
        <f>+$E81*N81</f>
        <v>0</v>
      </c>
      <c r="Q81" s="40">
        <f>+$E81*O81</f>
        <v>0</v>
      </c>
      <c r="R81" s="31">
        <v>250</v>
      </c>
      <c r="S81" s="31">
        <v>2250</v>
      </c>
      <c r="T81" s="40">
        <f>+$E81*R81</f>
        <v>0</v>
      </c>
      <c r="U81" s="40">
        <f>+$E81*S81</f>
        <v>0</v>
      </c>
      <c r="V81" s="39">
        <f>+F81+J81+N81+R81</f>
        <v>1000</v>
      </c>
      <c r="W81" s="39">
        <f>+G81+K81+O81+S81</f>
        <v>9000</v>
      </c>
      <c r="X81" s="30">
        <f>+H81+L81+P81+T81</f>
        <v>0</v>
      </c>
      <c r="Y81" s="30">
        <f>+I81+M81+Q81+U81</f>
        <v>0</v>
      </c>
      <c r="AA81" s="31">
        <v>50</v>
      </c>
      <c r="AB81" s="31">
        <v>5000</v>
      </c>
      <c r="AD81" s="115">
        <f t="shared" si="18"/>
        <v>250</v>
      </c>
      <c r="AE81" s="115">
        <f t="shared" si="19"/>
        <v>2250</v>
      </c>
    </row>
    <row r="82" spans="1:31" ht="12.75">
      <c r="A82" s="99"/>
      <c r="B82" s="102"/>
      <c r="C82" s="194" t="s">
        <v>175</v>
      </c>
      <c r="D82" s="89"/>
      <c r="E82" s="73"/>
      <c r="F82" s="31"/>
      <c r="G82" s="31"/>
      <c r="H82" s="40"/>
      <c r="I82" s="40"/>
      <c r="J82" s="31"/>
      <c r="K82" s="31"/>
      <c r="L82" s="40"/>
      <c r="M82" s="40"/>
      <c r="N82" s="31"/>
      <c r="O82" s="31"/>
      <c r="P82" s="40"/>
      <c r="Q82" s="40"/>
      <c r="R82" s="31"/>
      <c r="S82" s="31"/>
      <c r="T82" s="40"/>
      <c r="U82" s="40"/>
      <c r="V82" s="39"/>
      <c r="W82" s="39"/>
      <c r="X82" s="30"/>
      <c r="Y82" s="30"/>
      <c r="AA82" s="31"/>
      <c r="AB82" s="31"/>
      <c r="AD82" s="115">
        <f t="shared" si="18"/>
        <v>0</v>
      </c>
      <c r="AE82" s="115">
        <f t="shared" si="19"/>
        <v>0</v>
      </c>
    </row>
    <row r="83" spans="1:31" ht="12.75">
      <c r="A83" s="99"/>
      <c r="B83" s="102"/>
      <c r="C83" s="195" t="s">
        <v>132</v>
      </c>
      <c r="D83" s="89"/>
      <c r="E83" s="73"/>
      <c r="F83" s="31"/>
      <c r="G83" s="31"/>
      <c r="H83" s="40"/>
      <c r="I83" s="40"/>
      <c r="J83" s="31"/>
      <c r="K83" s="31"/>
      <c r="L83" s="40"/>
      <c r="M83" s="40"/>
      <c r="N83" s="31"/>
      <c r="O83" s="31"/>
      <c r="P83" s="40"/>
      <c r="Q83" s="40"/>
      <c r="R83" s="31"/>
      <c r="S83" s="31"/>
      <c r="T83" s="40"/>
      <c r="U83" s="40"/>
      <c r="V83" s="39"/>
      <c r="W83" s="39"/>
      <c r="X83" s="30"/>
      <c r="Y83" s="30"/>
      <c r="AA83" s="31"/>
      <c r="AB83" s="31"/>
      <c r="AD83" s="115">
        <f t="shared" si="18"/>
        <v>0</v>
      </c>
      <c r="AE83" s="115">
        <f t="shared" si="19"/>
        <v>0</v>
      </c>
    </row>
    <row r="84" spans="1:31" ht="12.75">
      <c r="A84" s="99"/>
      <c r="B84" s="102"/>
      <c r="C84" s="195" t="s">
        <v>208</v>
      </c>
      <c r="D84" s="89"/>
      <c r="E84" s="73"/>
      <c r="F84" s="31"/>
      <c r="G84" s="31"/>
      <c r="H84" s="40"/>
      <c r="I84" s="40"/>
      <c r="J84" s="31"/>
      <c r="K84" s="31"/>
      <c r="L84" s="40"/>
      <c r="M84" s="40"/>
      <c r="N84" s="31"/>
      <c r="O84" s="31"/>
      <c r="P84" s="40"/>
      <c r="Q84" s="40"/>
      <c r="R84" s="31"/>
      <c r="S84" s="31"/>
      <c r="T84" s="40"/>
      <c r="U84" s="40"/>
      <c r="V84" s="39"/>
      <c r="W84" s="39"/>
      <c r="X84" s="30"/>
      <c r="Y84" s="30"/>
      <c r="AA84" s="31"/>
      <c r="AB84" s="31"/>
      <c r="AD84" s="115">
        <f t="shared" si="18"/>
        <v>0</v>
      </c>
      <c r="AE84" s="115">
        <f t="shared" si="19"/>
        <v>0</v>
      </c>
    </row>
    <row r="85" spans="1:31" ht="12.75">
      <c r="A85" s="99"/>
      <c r="B85" s="102"/>
      <c r="C85" s="195" t="s">
        <v>134</v>
      </c>
      <c r="D85" s="89"/>
      <c r="E85" s="73"/>
      <c r="F85" s="31"/>
      <c r="G85" s="31"/>
      <c r="H85" s="40"/>
      <c r="I85" s="40"/>
      <c r="J85" s="31"/>
      <c r="K85" s="31"/>
      <c r="L85" s="40"/>
      <c r="M85" s="40"/>
      <c r="N85" s="31"/>
      <c r="O85" s="31"/>
      <c r="P85" s="40"/>
      <c r="Q85" s="40"/>
      <c r="R85" s="31"/>
      <c r="S85" s="31"/>
      <c r="T85" s="40"/>
      <c r="U85" s="40"/>
      <c r="V85" s="39"/>
      <c r="W85" s="39"/>
      <c r="X85" s="30"/>
      <c r="Y85" s="30"/>
      <c r="AA85" s="31"/>
      <c r="AB85" s="31"/>
      <c r="AD85" s="115">
        <f t="shared" si="18"/>
        <v>0</v>
      </c>
      <c r="AE85" s="115">
        <f t="shared" si="19"/>
        <v>0</v>
      </c>
    </row>
    <row r="86" spans="1:31" ht="12.75">
      <c r="A86" s="99"/>
      <c r="B86" s="102"/>
      <c r="C86" s="195" t="s">
        <v>83</v>
      </c>
      <c r="D86" s="89"/>
      <c r="E86" s="73"/>
      <c r="F86" s="31"/>
      <c r="G86" s="31"/>
      <c r="H86" s="40"/>
      <c r="I86" s="40"/>
      <c r="J86" s="31"/>
      <c r="K86" s="31"/>
      <c r="L86" s="40"/>
      <c r="M86" s="40"/>
      <c r="N86" s="31"/>
      <c r="O86" s="31"/>
      <c r="P86" s="40"/>
      <c r="Q86" s="40"/>
      <c r="R86" s="31"/>
      <c r="S86" s="31"/>
      <c r="T86" s="40"/>
      <c r="U86" s="40"/>
      <c r="V86" s="39"/>
      <c r="W86" s="39"/>
      <c r="X86" s="30"/>
      <c r="Y86" s="30"/>
      <c r="AA86" s="31"/>
      <c r="AB86" s="31"/>
      <c r="AD86" s="115">
        <f t="shared" si="18"/>
        <v>0</v>
      </c>
      <c r="AE86" s="115">
        <f t="shared" si="19"/>
        <v>0</v>
      </c>
    </row>
    <row r="87" spans="1:31" ht="12.75">
      <c r="A87" s="99"/>
      <c r="B87" s="102"/>
      <c r="C87" s="196" t="s">
        <v>135</v>
      </c>
      <c r="D87" s="89"/>
      <c r="E87" s="73"/>
      <c r="F87" s="31"/>
      <c r="G87" s="31"/>
      <c r="H87" s="40"/>
      <c r="I87" s="40"/>
      <c r="J87" s="31"/>
      <c r="K87" s="31"/>
      <c r="L87" s="40"/>
      <c r="M87" s="40"/>
      <c r="N87" s="31"/>
      <c r="O87" s="31"/>
      <c r="P87" s="40"/>
      <c r="Q87" s="40"/>
      <c r="R87" s="31"/>
      <c r="S87" s="31"/>
      <c r="T87" s="40"/>
      <c r="U87" s="40"/>
      <c r="V87" s="39"/>
      <c r="W87" s="39"/>
      <c r="X87" s="30"/>
      <c r="Y87" s="30"/>
      <c r="AA87" s="31"/>
      <c r="AB87" s="31"/>
      <c r="AD87" s="115">
        <f t="shared" si="18"/>
        <v>0</v>
      </c>
      <c r="AE87" s="115">
        <f t="shared" si="19"/>
        <v>0</v>
      </c>
    </row>
    <row r="88" spans="1:31" ht="12.75">
      <c r="A88" s="99"/>
      <c r="B88" s="102"/>
      <c r="C88" s="195" t="s">
        <v>204</v>
      </c>
      <c r="D88" s="89"/>
      <c r="E88" s="73"/>
      <c r="F88" s="31"/>
      <c r="G88" s="31"/>
      <c r="H88" s="40"/>
      <c r="I88" s="40"/>
      <c r="J88" s="31"/>
      <c r="K88" s="31"/>
      <c r="L88" s="40"/>
      <c r="M88" s="40"/>
      <c r="N88" s="31"/>
      <c r="O88" s="31"/>
      <c r="P88" s="40"/>
      <c r="Q88" s="40"/>
      <c r="R88" s="31"/>
      <c r="S88" s="31"/>
      <c r="T88" s="40"/>
      <c r="U88" s="40"/>
      <c r="V88" s="39"/>
      <c r="W88" s="39"/>
      <c r="X88" s="30"/>
      <c r="Y88" s="30"/>
      <c r="AA88" s="31"/>
      <c r="AB88" s="31"/>
      <c r="AD88" s="115">
        <f t="shared" si="18"/>
        <v>0</v>
      </c>
      <c r="AE88" s="115">
        <f t="shared" si="19"/>
        <v>0</v>
      </c>
    </row>
    <row r="89" spans="1:31" ht="12.75">
      <c r="A89" s="99"/>
      <c r="B89" s="102"/>
      <c r="C89" s="195" t="s">
        <v>80</v>
      </c>
      <c r="D89" s="89"/>
      <c r="E89" s="73"/>
      <c r="F89" s="31"/>
      <c r="G89" s="31"/>
      <c r="H89" s="40"/>
      <c r="I89" s="40"/>
      <c r="J89" s="31"/>
      <c r="K89" s="31"/>
      <c r="L89" s="40"/>
      <c r="M89" s="40"/>
      <c r="N89" s="31"/>
      <c r="O89" s="31"/>
      <c r="P89" s="40"/>
      <c r="Q89" s="40"/>
      <c r="R89" s="31"/>
      <c r="S89" s="31"/>
      <c r="T89" s="40"/>
      <c r="U89" s="40"/>
      <c r="V89" s="39"/>
      <c r="W89" s="39"/>
      <c r="X89" s="30"/>
      <c r="Y89" s="30"/>
      <c r="AA89" s="31"/>
      <c r="AB89" s="31"/>
      <c r="AD89" s="115">
        <f t="shared" si="18"/>
        <v>0</v>
      </c>
      <c r="AE89" s="115">
        <f t="shared" si="19"/>
        <v>0</v>
      </c>
    </row>
    <row r="90" spans="1:31" ht="12.75">
      <c r="A90" s="29">
        <v>34</v>
      </c>
      <c r="B90" s="35" t="s">
        <v>76</v>
      </c>
      <c r="C90" s="208" t="s">
        <v>210</v>
      </c>
      <c r="D90" s="36" t="s">
        <v>11</v>
      </c>
      <c r="E90" s="73"/>
      <c r="F90" s="31">
        <v>250</v>
      </c>
      <c r="G90" s="31">
        <v>2250</v>
      </c>
      <c r="H90" s="40">
        <f>+$E90*F90</f>
        <v>0</v>
      </c>
      <c r="I90" s="40">
        <f>+$E90*G90</f>
        <v>0</v>
      </c>
      <c r="J90" s="31">
        <v>250</v>
      </c>
      <c r="K90" s="31">
        <v>2250</v>
      </c>
      <c r="L90" s="40">
        <f>+$E90*J90</f>
        <v>0</v>
      </c>
      <c r="M90" s="40">
        <f>+$E90*K90</f>
        <v>0</v>
      </c>
      <c r="N90" s="31">
        <v>250</v>
      </c>
      <c r="O90" s="31">
        <v>2250</v>
      </c>
      <c r="P90" s="40">
        <f>+$E90*N90</f>
        <v>0</v>
      </c>
      <c r="Q90" s="40">
        <f>+$E90*O90</f>
        <v>0</v>
      </c>
      <c r="R90" s="31">
        <v>250</v>
      </c>
      <c r="S90" s="31">
        <v>2250</v>
      </c>
      <c r="T90" s="40">
        <f>+$E90*R90</f>
        <v>0</v>
      </c>
      <c r="U90" s="40">
        <f>+$E90*S90</f>
        <v>0</v>
      </c>
      <c r="V90" s="39">
        <f>+F90+J90+N90+R90</f>
        <v>1000</v>
      </c>
      <c r="W90" s="39">
        <f>+G90+K90+O90+S90</f>
        <v>9000</v>
      </c>
      <c r="X90" s="30">
        <f>+H90+L90+P90+T90</f>
        <v>0</v>
      </c>
      <c r="Y90" s="30">
        <f>+I90+M90+Q90+U90</f>
        <v>0</v>
      </c>
      <c r="AA90" s="31">
        <v>50</v>
      </c>
      <c r="AB90" s="31">
        <v>5000</v>
      </c>
      <c r="AD90" s="115">
        <f t="shared" si="18"/>
        <v>250</v>
      </c>
      <c r="AE90" s="115">
        <f t="shared" si="19"/>
        <v>2250</v>
      </c>
    </row>
    <row r="91" spans="1:31" ht="12.75">
      <c r="A91" s="99"/>
      <c r="B91" s="102"/>
      <c r="C91" s="194" t="s">
        <v>209</v>
      </c>
      <c r="D91" s="89"/>
      <c r="E91" s="73"/>
      <c r="F91" s="31"/>
      <c r="G91" s="31"/>
      <c r="H91" s="40"/>
      <c r="I91" s="40"/>
      <c r="J91" s="31"/>
      <c r="K91" s="31"/>
      <c r="L91" s="40"/>
      <c r="M91" s="40"/>
      <c r="N91" s="31"/>
      <c r="O91" s="31"/>
      <c r="P91" s="40"/>
      <c r="Q91" s="40"/>
      <c r="R91" s="31"/>
      <c r="S91" s="31"/>
      <c r="T91" s="40"/>
      <c r="U91" s="40"/>
      <c r="V91" s="39"/>
      <c r="W91" s="39"/>
      <c r="X91" s="30"/>
      <c r="Y91" s="30"/>
      <c r="AA91" s="31"/>
      <c r="AB91" s="31"/>
      <c r="AD91" s="115">
        <f t="shared" si="18"/>
        <v>0</v>
      </c>
      <c r="AE91" s="115">
        <f t="shared" si="19"/>
        <v>0</v>
      </c>
    </row>
    <row r="92" spans="1:31" ht="12.75">
      <c r="A92" s="99"/>
      <c r="B92" s="102"/>
      <c r="C92" s="195" t="s">
        <v>132</v>
      </c>
      <c r="D92" s="89"/>
      <c r="E92" s="73"/>
      <c r="F92" s="31"/>
      <c r="G92" s="31"/>
      <c r="H92" s="40"/>
      <c r="I92" s="40"/>
      <c r="J92" s="31"/>
      <c r="K92" s="31"/>
      <c r="L92" s="40"/>
      <c r="M92" s="40"/>
      <c r="N92" s="31"/>
      <c r="O92" s="31"/>
      <c r="P92" s="40"/>
      <c r="Q92" s="40"/>
      <c r="R92" s="31"/>
      <c r="S92" s="31"/>
      <c r="T92" s="40"/>
      <c r="U92" s="40"/>
      <c r="V92" s="39"/>
      <c r="W92" s="39"/>
      <c r="X92" s="30"/>
      <c r="Y92" s="30"/>
      <c r="AA92" s="31"/>
      <c r="AB92" s="31"/>
      <c r="AD92" s="115">
        <f t="shared" si="18"/>
        <v>0</v>
      </c>
      <c r="AE92" s="115">
        <f t="shared" si="19"/>
        <v>0</v>
      </c>
    </row>
    <row r="93" spans="1:31" ht="12.75">
      <c r="A93" s="99"/>
      <c r="B93" s="102"/>
      <c r="C93" s="195" t="s">
        <v>208</v>
      </c>
      <c r="D93" s="89"/>
      <c r="E93" s="73"/>
      <c r="F93" s="31"/>
      <c r="G93" s="31"/>
      <c r="H93" s="40"/>
      <c r="I93" s="40"/>
      <c r="J93" s="31"/>
      <c r="K93" s="31"/>
      <c r="L93" s="40"/>
      <c r="M93" s="40"/>
      <c r="N93" s="31"/>
      <c r="O93" s="31"/>
      <c r="P93" s="40"/>
      <c r="Q93" s="40"/>
      <c r="R93" s="31"/>
      <c r="S93" s="31"/>
      <c r="T93" s="40"/>
      <c r="U93" s="40"/>
      <c r="V93" s="39"/>
      <c r="W93" s="39"/>
      <c r="X93" s="30"/>
      <c r="Y93" s="30"/>
      <c r="AA93" s="31"/>
      <c r="AB93" s="31"/>
      <c r="AD93" s="115">
        <f t="shared" si="18"/>
        <v>0</v>
      </c>
      <c r="AE93" s="115">
        <f t="shared" si="19"/>
        <v>0</v>
      </c>
    </row>
    <row r="94" spans="1:31" ht="12.75">
      <c r="A94" s="99"/>
      <c r="B94" s="102"/>
      <c r="C94" s="195" t="s">
        <v>134</v>
      </c>
      <c r="D94" s="89"/>
      <c r="E94" s="73"/>
      <c r="F94" s="31"/>
      <c r="G94" s="31"/>
      <c r="H94" s="40"/>
      <c r="I94" s="40"/>
      <c r="J94" s="31"/>
      <c r="K94" s="31"/>
      <c r="L94" s="40"/>
      <c r="M94" s="40"/>
      <c r="N94" s="31"/>
      <c r="O94" s="31"/>
      <c r="P94" s="40"/>
      <c r="Q94" s="40"/>
      <c r="R94" s="31"/>
      <c r="S94" s="31"/>
      <c r="T94" s="40"/>
      <c r="U94" s="40"/>
      <c r="V94" s="39"/>
      <c r="W94" s="39"/>
      <c r="X94" s="30"/>
      <c r="Y94" s="30"/>
      <c r="AA94" s="31"/>
      <c r="AB94" s="31"/>
      <c r="AD94" s="115">
        <f t="shared" si="18"/>
        <v>0</v>
      </c>
      <c r="AE94" s="115">
        <f t="shared" si="19"/>
        <v>0</v>
      </c>
    </row>
    <row r="95" spans="1:31" ht="12.75">
      <c r="A95" s="99"/>
      <c r="B95" s="102"/>
      <c r="C95" s="195" t="s">
        <v>83</v>
      </c>
      <c r="D95" s="89"/>
      <c r="E95" s="73"/>
      <c r="F95" s="31"/>
      <c r="G95" s="31"/>
      <c r="H95" s="40"/>
      <c r="I95" s="40"/>
      <c r="J95" s="31"/>
      <c r="K95" s="31"/>
      <c r="L95" s="40"/>
      <c r="M95" s="40"/>
      <c r="N95" s="31"/>
      <c r="O95" s="31"/>
      <c r="P95" s="40"/>
      <c r="Q95" s="40"/>
      <c r="R95" s="31"/>
      <c r="S95" s="31"/>
      <c r="T95" s="40"/>
      <c r="U95" s="40"/>
      <c r="V95" s="39"/>
      <c r="W95" s="39"/>
      <c r="X95" s="30"/>
      <c r="Y95" s="30"/>
      <c r="AA95" s="31"/>
      <c r="AB95" s="31"/>
      <c r="AD95" s="115">
        <f t="shared" si="18"/>
        <v>0</v>
      </c>
      <c r="AE95" s="115">
        <f t="shared" si="19"/>
        <v>0</v>
      </c>
    </row>
    <row r="96" spans="1:31" ht="12.75">
      <c r="A96" s="99"/>
      <c r="B96" s="102"/>
      <c r="C96" s="196" t="s">
        <v>135</v>
      </c>
      <c r="D96" s="89"/>
      <c r="E96" s="73"/>
      <c r="F96" s="31"/>
      <c r="G96" s="31"/>
      <c r="H96" s="40"/>
      <c r="I96" s="40"/>
      <c r="J96" s="31"/>
      <c r="K96" s="31"/>
      <c r="L96" s="40"/>
      <c r="M96" s="40"/>
      <c r="N96" s="31"/>
      <c r="O96" s="31"/>
      <c r="P96" s="40"/>
      <c r="Q96" s="40"/>
      <c r="R96" s="31"/>
      <c r="S96" s="31"/>
      <c r="T96" s="40"/>
      <c r="U96" s="40"/>
      <c r="V96" s="39"/>
      <c r="W96" s="39"/>
      <c r="X96" s="30"/>
      <c r="Y96" s="30"/>
      <c r="AA96" s="31"/>
      <c r="AB96" s="31"/>
      <c r="AD96" s="115">
        <f t="shared" si="18"/>
        <v>0</v>
      </c>
      <c r="AE96" s="115">
        <f t="shared" si="19"/>
        <v>0</v>
      </c>
    </row>
    <row r="97" spans="1:31" ht="12.75">
      <c r="A97" s="99"/>
      <c r="B97" s="102"/>
      <c r="C97" s="195" t="s">
        <v>204</v>
      </c>
      <c r="D97" s="89"/>
      <c r="E97" s="73"/>
      <c r="F97" s="31"/>
      <c r="G97" s="31"/>
      <c r="H97" s="40"/>
      <c r="I97" s="40"/>
      <c r="J97" s="31"/>
      <c r="K97" s="31"/>
      <c r="L97" s="40"/>
      <c r="M97" s="40"/>
      <c r="N97" s="31"/>
      <c r="O97" s="31"/>
      <c r="P97" s="40"/>
      <c r="Q97" s="40"/>
      <c r="R97" s="31"/>
      <c r="S97" s="31"/>
      <c r="T97" s="40"/>
      <c r="U97" s="40"/>
      <c r="V97" s="39"/>
      <c r="W97" s="39"/>
      <c r="X97" s="30"/>
      <c r="Y97" s="30"/>
      <c r="AA97" s="31"/>
      <c r="AB97" s="31"/>
      <c r="AD97" s="115">
        <f t="shared" si="18"/>
        <v>0</v>
      </c>
      <c r="AE97" s="115">
        <f t="shared" si="19"/>
        <v>0</v>
      </c>
    </row>
    <row r="98" spans="1:31" ht="12.75">
      <c r="A98" s="99"/>
      <c r="B98" s="102"/>
      <c r="C98" s="195" t="s">
        <v>80</v>
      </c>
      <c r="D98" s="89"/>
      <c r="E98" s="73"/>
      <c r="F98" s="31"/>
      <c r="G98" s="31"/>
      <c r="H98" s="40"/>
      <c r="I98" s="40"/>
      <c r="J98" s="31"/>
      <c r="K98" s="31"/>
      <c r="L98" s="40"/>
      <c r="M98" s="40"/>
      <c r="N98" s="31"/>
      <c r="O98" s="31"/>
      <c r="P98" s="40"/>
      <c r="Q98" s="40"/>
      <c r="R98" s="31"/>
      <c r="S98" s="31"/>
      <c r="T98" s="40"/>
      <c r="U98" s="40"/>
      <c r="V98" s="39"/>
      <c r="W98" s="39"/>
      <c r="X98" s="30"/>
      <c r="Y98" s="30"/>
      <c r="AA98" s="31"/>
      <c r="AB98" s="31"/>
      <c r="AD98" s="115">
        <f t="shared" si="18"/>
        <v>0</v>
      </c>
      <c r="AE98" s="115">
        <f t="shared" si="19"/>
        <v>0</v>
      </c>
    </row>
    <row r="99" spans="1:31" ht="12.75">
      <c r="A99" s="29">
        <v>35</v>
      </c>
      <c r="B99" s="35" t="s">
        <v>149</v>
      </c>
      <c r="C99" s="35" t="s">
        <v>69</v>
      </c>
      <c r="D99" s="36" t="s">
        <v>11</v>
      </c>
      <c r="E99" s="73"/>
      <c r="F99" s="31"/>
      <c r="G99" s="31"/>
      <c r="H99" s="40">
        <f>+$E99*F99</f>
        <v>0</v>
      </c>
      <c r="I99" s="40">
        <f>+$E99*G99</f>
        <v>0</v>
      </c>
      <c r="J99" s="31"/>
      <c r="K99" s="31"/>
      <c r="L99" s="40">
        <f>+$E99*J99</f>
        <v>0</v>
      </c>
      <c r="M99" s="40">
        <f>+$E99*K99</f>
        <v>0</v>
      </c>
      <c r="N99" s="31"/>
      <c r="O99" s="31"/>
      <c r="P99" s="40">
        <f>+$E99*N99</f>
        <v>0</v>
      </c>
      <c r="Q99" s="40">
        <f>+$E99*O99</f>
        <v>0</v>
      </c>
      <c r="R99" s="31"/>
      <c r="S99" s="31"/>
      <c r="T99" s="40">
        <f>+$E99*R99</f>
        <v>0</v>
      </c>
      <c r="U99" s="40">
        <f>+$E99*S99</f>
        <v>0</v>
      </c>
      <c r="V99" s="39"/>
      <c r="W99" s="39"/>
      <c r="X99" s="30">
        <f aca="true" t="shared" si="20" ref="X99:Y105">+H99+L99+P99+T99</f>
        <v>0</v>
      </c>
      <c r="Y99" s="30">
        <f t="shared" si="20"/>
        <v>0</v>
      </c>
      <c r="AA99" s="31">
        <v>0</v>
      </c>
      <c r="AB99" s="31">
        <v>0</v>
      </c>
      <c r="AD99" s="115">
        <f t="shared" si="18"/>
        <v>0</v>
      </c>
      <c r="AE99" s="115">
        <f t="shared" si="19"/>
        <v>0</v>
      </c>
    </row>
    <row r="100" spans="1:31" ht="25.5">
      <c r="A100" s="29">
        <v>36</v>
      </c>
      <c r="B100" s="35" t="s">
        <v>150</v>
      </c>
      <c r="C100" s="35" t="s">
        <v>2</v>
      </c>
      <c r="D100" s="36" t="s">
        <v>11</v>
      </c>
      <c r="E100" s="73"/>
      <c r="F100" s="31"/>
      <c r="G100" s="31"/>
      <c r="H100" s="40">
        <f>+$E100*F100</f>
        <v>0</v>
      </c>
      <c r="I100" s="40">
        <f>+$E100*G100</f>
        <v>0</v>
      </c>
      <c r="J100" s="31"/>
      <c r="K100" s="31"/>
      <c r="L100" s="40">
        <f>+$E100*J100</f>
        <v>0</v>
      </c>
      <c r="M100" s="40">
        <f>+$E100*K100</f>
        <v>0</v>
      </c>
      <c r="N100" s="31"/>
      <c r="O100" s="31"/>
      <c r="P100" s="40">
        <f>+$E100*N100</f>
        <v>0</v>
      </c>
      <c r="Q100" s="40">
        <f>+$E100*O100</f>
        <v>0</v>
      </c>
      <c r="R100" s="31"/>
      <c r="S100" s="31"/>
      <c r="T100" s="40">
        <f>+$E100*R100</f>
        <v>0</v>
      </c>
      <c r="U100" s="40">
        <f>+$E100*S100</f>
        <v>0</v>
      </c>
      <c r="V100" s="39"/>
      <c r="W100" s="39"/>
      <c r="X100" s="30">
        <f t="shared" si="20"/>
        <v>0</v>
      </c>
      <c r="Y100" s="30">
        <f t="shared" si="20"/>
        <v>0</v>
      </c>
      <c r="AA100" s="31">
        <v>0</v>
      </c>
      <c r="AB100" s="31">
        <v>0</v>
      </c>
      <c r="AD100" s="115">
        <f t="shared" si="18"/>
        <v>0</v>
      </c>
      <c r="AE100" s="115">
        <f t="shared" si="19"/>
        <v>0</v>
      </c>
    </row>
    <row r="101" spans="1:31" ht="12.75">
      <c r="A101" s="106"/>
      <c r="B101" s="87" t="s">
        <v>21</v>
      </c>
      <c r="C101" s="7" t="s">
        <v>3</v>
      </c>
      <c r="D101" s="101"/>
      <c r="E101" s="73"/>
      <c r="F101" s="31"/>
      <c r="G101" s="31"/>
      <c r="H101" s="40">
        <f>+H102</f>
        <v>0</v>
      </c>
      <c r="I101" s="40">
        <f>+I102</f>
        <v>0</v>
      </c>
      <c r="J101" s="31"/>
      <c r="K101" s="31"/>
      <c r="L101" s="40">
        <f>+L102</f>
        <v>0</v>
      </c>
      <c r="M101" s="40">
        <f>+M102</f>
        <v>0</v>
      </c>
      <c r="N101" s="31"/>
      <c r="O101" s="31"/>
      <c r="P101" s="40">
        <f>+P102</f>
        <v>0</v>
      </c>
      <c r="Q101" s="40">
        <f>+Q102</f>
        <v>0</v>
      </c>
      <c r="R101" s="31"/>
      <c r="S101" s="31"/>
      <c r="T101" s="40">
        <f>+T102</f>
        <v>0</v>
      </c>
      <c r="U101" s="40">
        <f>+U102</f>
        <v>0</v>
      </c>
      <c r="V101" s="39"/>
      <c r="W101" s="39"/>
      <c r="X101" s="30">
        <f t="shared" si="20"/>
        <v>0</v>
      </c>
      <c r="Y101" s="30">
        <f t="shared" si="20"/>
        <v>0</v>
      </c>
      <c r="AA101" s="31"/>
      <c r="AB101" s="31"/>
      <c r="AD101" s="115">
        <f t="shared" si="18"/>
        <v>0</v>
      </c>
      <c r="AE101" s="115">
        <f t="shared" si="19"/>
        <v>0</v>
      </c>
    </row>
    <row r="102" spans="1:31" ht="26.25" thickBot="1">
      <c r="A102" s="29">
        <v>37</v>
      </c>
      <c r="B102" s="35" t="s">
        <v>54</v>
      </c>
      <c r="C102" s="35" t="s">
        <v>58</v>
      </c>
      <c r="D102" s="36" t="s">
        <v>17</v>
      </c>
      <c r="E102" s="73"/>
      <c r="F102" s="31">
        <v>100</v>
      </c>
      <c r="G102" s="31">
        <v>360</v>
      </c>
      <c r="H102" s="40">
        <f>+$E102*F102</f>
        <v>0</v>
      </c>
      <c r="I102" s="40">
        <f>+$E102*G102</f>
        <v>0</v>
      </c>
      <c r="J102" s="39">
        <v>100</v>
      </c>
      <c r="K102" s="31">
        <v>360</v>
      </c>
      <c r="L102" s="40">
        <f>+$E102*J102</f>
        <v>0</v>
      </c>
      <c r="M102" s="40">
        <f>+$E102*K102</f>
        <v>0</v>
      </c>
      <c r="N102" s="39">
        <v>100</v>
      </c>
      <c r="O102" s="31">
        <v>360</v>
      </c>
      <c r="P102" s="40">
        <f>+$E102*N102</f>
        <v>0</v>
      </c>
      <c r="Q102" s="40">
        <f>+$E102*O102</f>
        <v>0</v>
      </c>
      <c r="R102" s="31">
        <v>100</v>
      </c>
      <c r="S102" s="39">
        <v>360</v>
      </c>
      <c r="T102" s="40">
        <f>+$E102*R102</f>
        <v>0</v>
      </c>
      <c r="U102" s="40">
        <f>+$E102*S102</f>
        <v>0</v>
      </c>
      <c r="V102" s="39">
        <f>+F102+J102+N102+R102</f>
        <v>400</v>
      </c>
      <c r="W102" s="39">
        <f>+G102+K102+O102+S102</f>
        <v>1440</v>
      </c>
      <c r="X102" s="30">
        <f t="shared" si="20"/>
        <v>0</v>
      </c>
      <c r="Y102" s="30">
        <f t="shared" si="20"/>
        <v>0</v>
      </c>
      <c r="AA102" s="31">
        <v>20</v>
      </c>
      <c r="AB102" s="31">
        <v>800</v>
      </c>
      <c r="AD102" s="115">
        <f t="shared" si="18"/>
        <v>100</v>
      </c>
      <c r="AE102" s="115">
        <f t="shared" si="19"/>
        <v>360</v>
      </c>
    </row>
    <row r="103" spans="1:28" ht="15.75">
      <c r="A103" s="107"/>
      <c r="B103" s="278" t="s">
        <v>77</v>
      </c>
      <c r="C103" s="279"/>
      <c r="D103" s="108"/>
      <c r="E103" s="111"/>
      <c r="F103" s="175"/>
      <c r="G103" s="175"/>
      <c r="H103" s="175">
        <f>+H14+H26+H35+H38+H44+H47+H101</f>
        <v>0</v>
      </c>
      <c r="I103" s="175">
        <f>+I14+I26+I35+I38+I44+I47+I101</f>
        <v>0</v>
      </c>
      <c r="J103" s="175"/>
      <c r="K103" s="175"/>
      <c r="L103" s="175">
        <f>+L14+L26+L35+L38+L44+L47+L101</f>
        <v>0</v>
      </c>
      <c r="M103" s="175">
        <f>+M14+M26+M35+M38+M44+M47+M101</f>
        <v>0</v>
      </c>
      <c r="N103" s="175"/>
      <c r="O103" s="175"/>
      <c r="P103" s="175">
        <f>+P14+P26+P35+P38+P44+P47+P101</f>
        <v>0</v>
      </c>
      <c r="Q103" s="175">
        <f>+Q14+Q26+Q35+Q38+Q44+Q47+Q101</f>
        <v>0</v>
      </c>
      <c r="R103" s="175"/>
      <c r="S103" s="175"/>
      <c r="T103" s="175">
        <f>+T14+T26+T35+T38+T44+T47+T101</f>
        <v>0</v>
      </c>
      <c r="U103" s="175">
        <f>+U14+U26+U35+U38+U44+U47+U101</f>
        <v>0</v>
      </c>
      <c r="V103" s="175"/>
      <c r="W103" s="175"/>
      <c r="X103" s="175">
        <f t="shared" si="20"/>
        <v>0</v>
      </c>
      <c r="Y103" s="175">
        <f t="shared" si="20"/>
        <v>0</v>
      </c>
      <c r="AB103" s="13"/>
    </row>
    <row r="104" spans="1:28" ht="15.75">
      <c r="A104" s="112"/>
      <c r="B104" s="277" t="s">
        <v>107</v>
      </c>
      <c r="C104" s="277"/>
      <c r="D104" s="113"/>
      <c r="E104" s="113"/>
      <c r="F104" s="114"/>
      <c r="G104" s="114"/>
      <c r="H104" s="175">
        <f>+H103*0.19</f>
        <v>0</v>
      </c>
      <c r="I104" s="175">
        <f>+I103*0.19</f>
        <v>0</v>
      </c>
      <c r="J104" s="175"/>
      <c r="K104" s="175"/>
      <c r="L104" s="175">
        <f>+L103*0.19</f>
        <v>0</v>
      </c>
      <c r="M104" s="175">
        <f>+M103*0.19</f>
        <v>0</v>
      </c>
      <c r="N104" s="175"/>
      <c r="O104" s="175"/>
      <c r="P104" s="175">
        <f>+P103*0.19</f>
        <v>0</v>
      </c>
      <c r="Q104" s="175">
        <f>+Q103*0.19</f>
        <v>0</v>
      </c>
      <c r="R104" s="175"/>
      <c r="S104" s="175"/>
      <c r="T104" s="175">
        <f>+T103*0.19</f>
        <v>0</v>
      </c>
      <c r="U104" s="175">
        <f>+U103*0.19</f>
        <v>0</v>
      </c>
      <c r="V104" s="175"/>
      <c r="W104" s="175"/>
      <c r="X104" s="175">
        <f t="shared" si="20"/>
        <v>0</v>
      </c>
      <c r="Y104" s="175">
        <f t="shared" si="20"/>
        <v>0</v>
      </c>
      <c r="AB104" s="13"/>
    </row>
    <row r="105" spans="1:28" ht="15.75">
      <c r="A105" s="112"/>
      <c r="B105" s="277" t="s">
        <v>108</v>
      </c>
      <c r="C105" s="277"/>
      <c r="D105" s="113"/>
      <c r="E105" s="113"/>
      <c r="F105" s="114"/>
      <c r="G105" s="114"/>
      <c r="H105" s="175">
        <f>+H103+H104</f>
        <v>0</v>
      </c>
      <c r="I105" s="175">
        <f>+I103+I104</f>
        <v>0</v>
      </c>
      <c r="J105" s="175"/>
      <c r="K105" s="175"/>
      <c r="L105" s="175">
        <f>+L103+L104</f>
        <v>0</v>
      </c>
      <c r="M105" s="175">
        <f>+M103+M104</f>
        <v>0</v>
      </c>
      <c r="N105" s="175"/>
      <c r="O105" s="175"/>
      <c r="P105" s="175">
        <f>+P103+P104</f>
        <v>0</v>
      </c>
      <c r="Q105" s="175">
        <f>+Q103+Q104</f>
        <v>0</v>
      </c>
      <c r="R105" s="175"/>
      <c r="S105" s="175"/>
      <c r="T105" s="175">
        <f>+T103+T104</f>
        <v>0</v>
      </c>
      <c r="U105" s="175">
        <f>+U103+U104</f>
        <v>0</v>
      </c>
      <c r="V105" s="175"/>
      <c r="W105" s="175"/>
      <c r="X105" s="175">
        <f t="shared" si="20"/>
        <v>0</v>
      </c>
      <c r="Y105" s="175">
        <f t="shared" si="20"/>
        <v>0</v>
      </c>
      <c r="AB105" s="13"/>
    </row>
    <row r="106" spans="1:28" ht="12.75">
      <c r="A106" s="2"/>
      <c r="B106" s="10"/>
      <c r="C106" s="5"/>
      <c r="D106" s="1"/>
      <c r="E106" s="1"/>
      <c r="F106" s="42"/>
      <c r="G106" s="42"/>
      <c r="H106" s="3"/>
      <c r="I106" s="3"/>
      <c r="J106" s="42"/>
      <c r="K106" s="42"/>
      <c r="L106" s="3"/>
      <c r="M106" s="3"/>
      <c r="N106" s="42"/>
      <c r="O106" s="42"/>
      <c r="P106" s="3"/>
      <c r="Q106" s="3"/>
      <c r="R106" s="67"/>
      <c r="S106" s="67"/>
      <c r="T106" s="3"/>
      <c r="U106" s="3"/>
      <c r="V106" s="59"/>
      <c r="W106" s="59"/>
      <c r="X106" s="42"/>
      <c r="Y106" s="42"/>
      <c r="AB106" s="13"/>
    </row>
    <row r="107" spans="1:25" ht="12.75">
      <c r="A107" s="26"/>
      <c r="B107" s="27"/>
      <c r="C107" s="5"/>
      <c r="D107" s="5"/>
      <c r="E107" s="5"/>
      <c r="F107" s="59"/>
      <c r="G107" s="59"/>
      <c r="H107" s="28"/>
      <c r="I107" s="28"/>
      <c r="J107" s="59"/>
      <c r="K107" s="59"/>
      <c r="L107" s="28"/>
      <c r="M107" s="28"/>
      <c r="N107" s="59"/>
      <c r="O107" s="59"/>
      <c r="P107" s="28"/>
      <c r="Q107" s="28"/>
      <c r="R107" s="68"/>
      <c r="S107" s="68"/>
      <c r="T107" s="28"/>
      <c r="U107" s="28"/>
      <c r="V107" s="59"/>
      <c r="W107" s="59"/>
      <c r="X107" s="59"/>
      <c r="Y107" s="59"/>
    </row>
    <row r="108" spans="29:30" ht="12.75">
      <c r="AC108" s="118">
        <v>979467.2</v>
      </c>
      <c r="AD108" s="118">
        <v>59739464</v>
      </c>
    </row>
    <row r="109" spans="3:30" ht="12.75">
      <c r="C109" s="26"/>
      <c r="D109" s="280"/>
      <c r="E109" s="280"/>
      <c r="F109" s="280"/>
      <c r="G109" s="280"/>
      <c r="H109" s="42"/>
      <c r="I109" s="26"/>
      <c r="J109" s="26"/>
      <c r="K109" s="68"/>
      <c r="L109" s="67"/>
      <c r="M109" s="218"/>
      <c r="N109" s="67"/>
      <c r="O109" s="219"/>
      <c r="P109" s="59"/>
      <c r="Q109" s="3"/>
      <c r="AC109" s="118">
        <v>186098.76799999998</v>
      </c>
      <c r="AD109" s="118">
        <v>11350498.16</v>
      </c>
    </row>
    <row r="110" spans="3:30" ht="12.75">
      <c r="C110" s="26"/>
      <c r="D110" s="280"/>
      <c r="E110" s="280"/>
      <c r="F110" s="280"/>
      <c r="G110" s="280"/>
      <c r="H110" s="42"/>
      <c r="I110" s="26"/>
      <c r="J110" s="26"/>
      <c r="K110" s="68"/>
      <c r="L110" s="67"/>
      <c r="M110" s="218"/>
      <c r="N110" s="67"/>
      <c r="O110" s="219"/>
      <c r="P110" s="59"/>
      <c r="Q110" s="3"/>
      <c r="AC110" s="118">
        <v>1165565.9679999999</v>
      </c>
      <c r="AD110" s="118">
        <v>71089962.16</v>
      </c>
    </row>
    <row r="111" spans="3:30" ht="12.75">
      <c r="C111" s="26"/>
      <c r="D111" s="5"/>
      <c r="E111" s="5"/>
      <c r="F111" s="59"/>
      <c r="G111" s="42"/>
      <c r="H111" s="3"/>
      <c r="I111" s="28"/>
      <c r="J111" s="59"/>
      <c r="K111" s="42"/>
      <c r="AC111" s="118"/>
      <c r="AD111" s="118"/>
    </row>
    <row r="112" spans="24:30" ht="12.75">
      <c r="X112" s="238"/>
      <c r="Y112" s="238"/>
      <c r="AC112" s="238">
        <f>+AC103/AC108</f>
        <v>0</v>
      </c>
      <c r="AD112" s="238">
        <f>+AD103/AD108</f>
        <v>0</v>
      </c>
    </row>
  </sheetData>
  <sheetProtection/>
  <mergeCells count="26">
    <mergeCell ref="A6:Y6"/>
    <mergeCell ref="B105:C105"/>
    <mergeCell ref="L9:M9"/>
    <mergeCell ref="N9:O9"/>
    <mergeCell ref="P9:Q9"/>
    <mergeCell ref="R8:U8"/>
    <mergeCell ref="J9:K9"/>
    <mergeCell ref="T9:U9"/>
    <mergeCell ref="V8:Y8"/>
    <mergeCell ref="R9:S9"/>
    <mergeCell ref="D110:G110"/>
    <mergeCell ref="E8:E10"/>
    <mergeCell ref="F8:I8"/>
    <mergeCell ref="A8:A10"/>
    <mergeCell ref="B8:B10"/>
    <mergeCell ref="C8:C10"/>
    <mergeCell ref="D8:D10"/>
    <mergeCell ref="D109:G109"/>
    <mergeCell ref="B104:C104"/>
    <mergeCell ref="B103:C103"/>
    <mergeCell ref="J8:M8"/>
    <mergeCell ref="N8:Q8"/>
    <mergeCell ref="X9:Y9"/>
    <mergeCell ref="F9:G9"/>
    <mergeCell ref="H9:I9"/>
    <mergeCell ref="V9:W9"/>
  </mergeCells>
  <printOptions horizontalCentered="1"/>
  <pageMargins left="0" right="0" top="0" bottom="0" header="0.31496062992125984" footer="0.31496062992125984"/>
  <pageSetup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7"/>
  <sheetViews>
    <sheetView tabSelected="1" zoomScalePageLayoutView="0" workbookViewId="0" topLeftCell="A90">
      <selection activeCell="C113" sqref="C113"/>
    </sheetView>
  </sheetViews>
  <sheetFormatPr defaultColWidth="9.140625" defaultRowHeight="12.75"/>
  <cols>
    <col min="1" max="1" width="9.140625" style="115" customWidth="1"/>
    <col min="2" max="2" width="12.140625" style="115" customWidth="1"/>
    <col min="3" max="3" width="67.7109375" style="115" customWidth="1"/>
    <col min="4" max="5" width="9.140625" style="115" customWidth="1"/>
    <col min="6" max="7" width="9.140625" style="120" customWidth="1"/>
    <col min="8" max="8" width="11.140625" style="115" bestFit="1" customWidth="1"/>
    <col min="9" max="9" width="12.8515625" style="115" customWidth="1"/>
    <col min="10" max="11" width="9.140625" style="120" customWidth="1"/>
    <col min="12" max="12" width="11.140625" style="115" bestFit="1" customWidth="1"/>
    <col min="13" max="13" width="13.00390625" style="115" customWidth="1"/>
    <col min="14" max="15" width="9.140625" style="120" customWidth="1"/>
    <col min="16" max="16" width="10.57421875" style="115" bestFit="1" customWidth="1"/>
    <col min="17" max="17" width="12.00390625" style="115" customWidth="1"/>
    <col min="18" max="19" width="9.140625" style="120" customWidth="1"/>
    <col min="20" max="20" width="11.140625" style="115" bestFit="1" customWidth="1"/>
    <col min="21" max="21" width="13.7109375" style="115" customWidth="1"/>
    <col min="22" max="23" width="9.140625" style="115" customWidth="1"/>
    <col min="24" max="24" width="11.140625" style="118" bestFit="1" customWidth="1"/>
    <col min="25" max="25" width="13.421875" style="118" customWidth="1"/>
    <col min="26" max="26" width="9.140625" style="115" customWidth="1"/>
    <col min="27" max="28" width="9.140625" style="1" customWidth="1"/>
    <col min="29" max="16384" width="9.140625" style="115" customWidth="1"/>
  </cols>
  <sheetData>
    <row r="1" spans="1:28" ht="15.75">
      <c r="A1" s="22" t="s">
        <v>111</v>
      </c>
      <c r="B1" s="23"/>
      <c r="C1" s="5"/>
      <c r="D1" s="1"/>
      <c r="E1" s="1"/>
      <c r="F1" s="42"/>
      <c r="G1" s="42"/>
      <c r="H1" s="3"/>
      <c r="I1" s="3"/>
      <c r="J1" s="42"/>
      <c r="K1" s="42"/>
      <c r="L1" s="3"/>
      <c r="M1" s="3"/>
      <c r="N1" s="42"/>
      <c r="O1" s="42"/>
      <c r="P1" s="3"/>
      <c r="Q1" s="3"/>
      <c r="R1" s="42"/>
      <c r="S1" s="42"/>
      <c r="T1" s="3"/>
      <c r="U1" s="3"/>
      <c r="V1" s="3"/>
      <c r="W1" s="3"/>
      <c r="X1" s="42"/>
      <c r="Y1" s="42"/>
      <c r="AA1" s="24"/>
      <c r="AB1" s="24"/>
    </row>
    <row r="2" spans="1:28" ht="15.75">
      <c r="A2" s="22" t="s">
        <v>257</v>
      </c>
      <c r="B2" s="22"/>
      <c r="C2" s="24"/>
      <c r="D2" s="24"/>
      <c r="E2" s="24"/>
      <c r="F2" s="56"/>
      <c r="G2" s="56"/>
      <c r="H2" s="25"/>
      <c r="I2" s="25"/>
      <c r="J2" s="56"/>
      <c r="K2" s="56"/>
      <c r="L2" s="25"/>
      <c r="M2" s="25"/>
      <c r="N2" s="56"/>
      <c r="O2" s="56"/>
      <c r="P2" s="25"/>
      <c r="Q2" s="25"/>
      <c r="R2" s="56"/>
      <c r="S2" s="56"/>
      <c r="T2" s="25"/>
      <c r="U2" s="25"/>
      <c r="V2" s="25"/>
      <c r="W2" s="25"/>
      <c r="X2" s="56"/>
      <c r="Y2" s="56"/>
      <c r="AA2" s="24"/>
      <c r="AB2" s="24"/>
    </row>
    <row r="3" spans="1:28" ht="15.75">
      <c r="A3" s="22"/>
      <c r="B3" s="23"/>
      <c r="C3" s="24"/>
      <c r="D3" s="24"/>
      <c r="E3" s="24"/>
      <c r="F3" s="56"/>
      <c r="G3" s="56"/>
      <c r="H3" s="25"/>
      <c r="I3" s="25"/>
      <c r="J3" s="56"/>
      <c r="K3" s="56"/>
      <c r="L3" s="25"/>
      <c r="M3" s="25"/>
      <c r="N3" s="56"/>
      <c r="O3" s="56"/>
      <c r="P3" s="25"/>
      <c r="Q3" s="25"/>
      <c r="R3" s="56"/>
      <c r="S3" s="56"/>
      <c r="T3" s="25"/>
      <c r="U3" s="25"/>
      <c r="V3" s="25"/>
      <c r="W3" s="25"/>
      <c r="X3" s="64" t="s">
        <v>78</v>
      </c>
      <c r="Y3" s="56"/>
      <c r="AA3" s="24"/>
      <c r="AB3" s="24"/>
    </row>
    <row r="4" spans="3:25" ht="15">
      <c r="C4" s="24"/>
      <c r="D4" s="24"/>
      <c r="E4" s="11"/>
      <c r="F4" s="56"/>
      <c r="G4" s="56"/>
      <c r="H4" s="25"/>
      <c r="I4" s="25"/>
      <c r="J4" s="56"/>
      <c r="K4" s="56"/>
      <c r="L4" s="25"/>
      <c r="M4" s="25"/>
      <c r="N4" s="56"/>
      <c r="O4" s="56"/>
      <c r="P4" s="25"/>
      <c r="Q4" s="25"/>
      <c r="R4" s="56"/>
      <c r="S4" s="56"/>
      <c r="T4" s="25"/>
      <c r="U4" s="25"/>
      <c r="V4" s="25"/>
      <c r="W4" s="25"/>
      <c r="X4" s="115"/>
      <c r="Y4" s="56"/>
    </row>
    <row r="5" spans="1:25" ht="15">
      <c r="A5" s="12"/>
      <c r="B5" s="10"/>
      <c r="C5" s="5"/>
      <c r="D5" s="11"/>
      <c r="E5" s="11"/>
      <c r="F5" s="42"/>
      <c r="G5" s="42"/>
      <c r="H5" s="3"/>
      <c r="I5" s="3"/>
      <c r="J5" s="42"/>
      <c r="K5" s="42"/>
      <c r="L5" s="3"/>
      <c r="M5" s="3"/>
      <c r="N5" s="42"/>
      <c r="O5" s="42"/>
      <c r="P5" s="3"/>
      <c r="Q5" s="3"/>
      <c r="R5" s="42"/>
      <c r="S5" s="42"/>
      <c r="T5" s="3"/>
      <c r="U5" s="3"/>
      <c r="V5" s="3"/>
      <c r="W5" s="3"/>
      <c r="X5" s="42"/>
      <c r="Y5" s="42"/>
    </row>
    <row r="6" spans="1:25" ht="18">
      <c r="A6" s="259" t="s">
        <v>242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</row>
    <row r="7" spans="1:25" ht="18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</row>
    <row r="8" spans="1:28" ht="12.75">
      <c r="A8" s="260" t="s">
        <v>0</v>
      </c>
      <c r="B8" s="260" t="s">
        <v>4</v>
      </c>
      <c r="C8" s="260" t="s">
        <v>22</v>
      </c>
      <c r="D8" s="262" t="s">
        <v>5</v>
      </c>
      <c r="E8" s="260" t="s">
        <v>94</v>
      </c>
      <c r="F8" s="260" t="s">
        <v>243</v>
      </c>
      <c r="G8" s="260"/>
      <c r="H8" s="260"/>
      <c r="I8" s="260"/>
      <c r="J8" s="260" t="s">
        <v>244</v>
      </c>
      <c r="K8" s="260"/>
      <c r="L8" s="260"/>
      <c r="M8" s="260"/>
      <c r="N8" s="260" t="s">
        <v>245</v>
      </c>
      <c r="O8" s="260"/>
      <c r="P8" s="260"/>
      <c r="Q8" s="260"/>
      <c r="R8" s="260" t="s">
        <v>248</v>
      </c>
      <c r="S8" s="260"/>
      <c r="T8" s="260"/>
      <c r="U8" s="260"/>
      <c r="V8" s="260" t="s">
        <v>249</v>
      </c>
      <c r="W8" s="260"/>
      <c r="X8" s="260"/>
      <c r="Y8" s="260"/>
      <c r="AA8" s="17"/>
      <c r="AB8" s="17"/>
    </row>
    <row r="9" spans="1:28" ht="12.75">
      <c r="A9" s="260"/>
      <c r="B9" s="260"/>
      <c r="C9" s="260"/>
      <c r="D9" s="263"/>
      <c r="E9" s="260"/>
      <c r="F9" s="261" t="s">
        <v>91</v>
      </c>
      <c r="G9" s="261"/>
      <c r="H9" s="260" t="s">
        <v>109</v>
      </c>
      <c r="I9" s="260"/>
      <c r="J9" s="261" t="s">
        <v>91</v>
      </c>
      <c r="K9" s="261"/>
      <c r="L9" s="260" t="s">
        <v>109</v>
      </c>
      <c r="M9" s="260"/>
      <c r="N9" s="261" t="s">
        <v>91</v>
      </c>
      <c r="O9" s="261"/>
      <c r="P9" s="260" t="s">
        <v>109</v>
      </c>
      <c r="Q9" s="260"/>
      <c r="R9" s="261" t="s">
        <v>91</v>
      </c>
      <c r="S9" s="261"/>
      <c r="T9" s="260" t="s">
        <v>110</v>
      </c>
      <c r="U9" s="260"/>
      <c r="V9" s="265" t="s">
        <v>91</v>
      </c>
      <c r="W9" s="265"/>
      <c r="X9" s="261" t="s">
        <v>110</v>
      </c>
      <c r="Y9" s="261"/>
      <c r="AA9" s="17"/>
      <c r="AB9" s="17"/>
    </row>
    <row r="10" spans="1:28" ht="12.75">
      <c r="A10" s="260"/>
      <c r="B10" s="260"/>
      <c r="C10" s="260"/>
      <c r="D10" s="264"/>
      <c r="E10" s="260"/>
      <c r="F10" s="57" t="s">
        <v>92</v>
      </c>
      <c r="G10" s="57" t="s">
        <v>93</v>
      </c>
      <c r="H10" s="14" t="s">
        <v>92</v>
      </c>
      <c r="I10" s="14" t="s">
        <v>93</v>
      </c>
      <c r="J10" s="57" t="s">
        <v>92</v>
      </c>
      <c r="K10" s="57" t="s">
        <v>93</v>
      </c>
      <c r="L10" s="14" t="s">
        <v>92</v>
      </c>
      <c r="M10" s="14" t="s">
        <v>93</v>
      </c>
      <c r="N10" s="57" t="s">
        <v>92</v>
      </c>
      <c r="O10" s="57" t="s">
        <v>93</v>
      </c>
      <c r="P10" s="14" t="s">
        <v>92</v>
      </c>
      <c r="Q10" s="14" t="s">
        <v>93</v>
      </c>
      <c r="R10" s="57" t="s">
        <v>92</v>
      </c>
      <c r="S10" s="57" t="s">
        <v>93</v>
      </c>
      <c r="T10" s="14" t="s">
        <v>92</v>
      </c>
      <c r="U10" s="14" t="s">
        <v>93</v>
      </c>
      <c r="V10" s="14" t="s">
        <v>92</v>
      </c>
      <c r="W10" s="14" t="s">
        <v>93</v>
      </c>
      <c r="X10" s="57" t="s">
        <v>92</v>
      </c>
      <c r="Y10" s="57" t="s">
        <v>93</v>
      </c>
      <c r="AA10" s="17"/>
      <c r="AB10" s="17"/>
    </row>
    <row r="11" spans="1:28" ht="22.5">
      <c r="A11" s="18">
        <v>0</v>
      </c>
      <c r="B11" s="19">
        <v>1</v>
      </c>
      <c r="C11" s="19">
        <v>2</v>
      </c>
      <c r="D11" s="19">
        <v>3</v>
      </c>
      <c r="E11" s="19">
        <v>4</v>
      </c>
      <c r="F11" s="57">
        <v>5</v>
      </c>
      <c r="G11" s="57">
        <v>6</v>
      </c>
      <c r="H11" s="14" t="s">
        <v>95</v>
      </c>
      <c r="I11" s="14" t="s">
        <v>96</v>
      </c>
      <c r="J11" s="57">
        <v>9</v>
      </c>
      <c r="K11" s="57">
        <v>10</v>
      </c>
      <c r="L11" s="14" t="s">
        <v>97</v>
      </c>
      <c r="M11" s="14" t="s">
        <v>98</v>
      </c>
      <c r="N11" s="57">
        <v>13</v>
      </c>
      <c r="O11" s="57">
        <v>14</v>
      </c>
      <c r="P11" s="14" t="s">
        <v>99</v>
      </c>
      <c r="Q11" s="14" t="s">
        <v>100</v>
      </c>
      <c r="R11" s="57">
        <v>17</v>
      </c>
      <c r="S11" s="57">
        <v>18</v>
      </c>
      <c r="T11" s="14" t="s">
        <v>101</v>
      </c>
      <c r="U11" s="14" t="s">
        <v>102</v>
      </c>
      <c r="V11" s="14" t="s">
        <v>103</v>
      </c>
      <c r="W11" s="14" t="s">
        <v>104</v>
      </c>
      <c r="X11" s="57" t="s">
        <v>105</v>
      </c>
      <c r="Y11" s="57" t="s">
        <v>106</v>
      </c>
      <c r="AA11" s="20"/>
      <c r="AB11" s="20"/>
    </row>
    <row r="12" spans="1:25" ht="12.75">
      <c r="A12" s="9"/>
      <c r="B12" s="7">
        <v>101</v>
      </c>
      <c r="C12" s="4" t="s">
        <v>6</v>
      </c>
      <c r="D12" s="4"/>
      <c r="E12" s="4"/>
      <c r="F12" s="58"/>
      <c r="G12" s="58"/>
      <c r="H12" s="15"/>
      <c r="I12" s="15"/>
      <c r="J12" s="58"/>
      <c r="K12" s="58"/>
      <c r="L12" s="15"/>
      <c r="M12" s="15"/>
      <c r="N12" s="58"/>
      <c r="O12" s="58"/>
      <c r="P12" s="15"/>
      <c r="Q12" s="15"/>
      <c r="R12" s="58"/>
      <c r="S12" s="58"/>
      <c r="T12" s="15"/>
      <c r="U12" s="15"/>
      <c r="V12" s="15"/>
      <c r="W12" s="15"/>
      <c r="X12" s="58"/>
      <c r="Y12" s="58"/>
    </row>
    <row r="13" spans="1:25" ht="12.75">
      <c r="A13" s="9"/>
      <c r="B13" s="8" t="s">
        <v>7</v>
      </c>
      <c r="C13" s="6" t="s">
        <v>8</v>
      </c>
      <c r="D13" s="6"/>
      <c r="E13" s="6"/>
      <c r="F13" s="60"/>
      <c r="G13" s="6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8" ht="12.75">
      <c r="A14" s="9"/>
      <c r="B14" s="7" t="s">
        <v>9</v>
      </c>
      <c r="C14" s="4" t="s">
        <v>10</v>
      </c>
      <c r="D14" s="4"/>
      <c r="E14" s="4"/>
      <c r="F14" s="58"/>
      <c r="G14" s="58"/>
      <c r="H14" s="40">
        <f>SUM(H15:H25)</f>
        <v>0</v>
      </c>
      <c r="I14" s="40">
        <f>SUM(I15:I25)</f>
        <v>0</v>
      </c>
      <c r="J14" s="40"/>
      <c r="K14" s="40"/>
      <c r="L14" s="40">
        <f>SUM(L15:L25)</f>
        <v>0</v>
      </c>
      <c r="M14" s="40">
        <f>SUM(M15:M25)</f>
        <v>0</v>
      </c>
      <c r="N14" s="40"/>
      <c r="O14" s="40"/>
      <c r="P14" s="40">
        <f>SUM(P15:P25)</f>
        <v>0</v>
      </c>
      <c r="Q14" s="40">
        <f>SUM(Q15:Q25)</f>
        <v>0</v>
      </c>
      <c r="R14" s="40"/>
      <c r="S14" s="40"/>
      <c r="T14" s="40">
        <f>SUM(T15:T25)</f>
        <v>0</v>
      </c>
      <c r="U14" s="40">
        <f>SUM(U15:U25)</f>
        <v>0</v>
      </c>
      <c r="V14" s="40"/>
      <c r="W14" s="40"/>
      <c r="X14" s="40">
        <f aca="true" t="shared" si="0" ref="X14:X48">+H14+L14+P14+T14</f>
        <v>0</v>
      </c>
      <c r="Y14" s="40">
        <f aca="true" t="shared" si="1" ref="Y14:Y48">+I14+M14+Q14+U14</f>
        <v>0</v>
      </c>
      <c r="AA14" s="77"/>
      <c r="AB14" s="77"/>
    </row>
    <row r="15" spans="1:28" ht="25.5">
      <c r="A15" s="29">
        <v>1</v>
      </c>
      <c r="B15" s="35" t="s">
        <v>26</v>
      </c>
      <c r="C15" s="35" t="s">
        <v>235</v>
      </c>
      <c r="D15" s="36" t="s">
        <v>11</v>
      </c>
      <c r="E15" s="73"/>
      <c r="F15" s="31">
        <v>5000</v>
      </c>
      <c r="G15" s="31">
        <v>45000</v>
      </c>
      <c r="H15" s="40">
        <f aca="true" t="shared" si="2" ref="H15:I25">+$E15*F15</f>
        <v>0</v>
      </c>
      <c r="I15" s="40">
        <f t="shared" si="2"/>
        <v>0</v>
      </c>
      <c r="J15" s="31">
        <v>5000</v>
      </c>
      <c r="K15" s="31">
        <v>45000</v>
      </c>
      <c r="L15" s="40">
        <f aca="true" t="shared" si="3" ref="L15:M25">+$E15*J15</f>
        <v>0</v>
      </c>
      <c r="M15" s="40">
        <f t="shared" si="3"/>
        <v>0</v>
      </c>
      <c r="N15" s="31">
        <v>5000</v>
      </c>
      <c r="O15" s="31">
        <v>45000</v>
      </c>
      <c r="P15" s="40">
        <f aca="true" t="shared" si="4" ref="P15:Q25">+$E15*N15</f>
        <v>0</v>
      </c>
      <c r="Q15" s="40">
        <f t="shared" si="4"/>
        <v>0</v>
      </c>
      <c r="R15" s="31">
        <v>5000</v>
      </c>
      <c r="S15" s="31">
        <v>45000</v>
      </c>
      <c r="T15" s="40">
        <f aca="true" t="shared" si="5" ref="T15:U25">+$E15*R15</f>
        <v>0</v>
      </c>
      <c r="U15" s="40">
        <f t="shared" si="5"/>
        <v>0</v>
      </c>
      <c r="V15" s="39">
        <f aca="true" t="shared" si="6" ref="V15:V25">F15+J15+N15+R15</f>
        <v>20000</v>
      </c>
      <c r="W15" s="39">
        <f aca="true" t="shared" si="7" ref="W15:W25">G15+K15+O15+S15</f>
        <v>180000</v>
      </c>
      <c r="X15" s="30">
        <f t="shared" si="0"/>
        <v>0</v>
      </c>
      <c r="Y15" s="30">
        <f t="shared" si="1"/>
        <v>0</v>
      </c>
      <c r="AA15" s="78"/>
      <c r="AB15" s="13"/>
    </row>
    <row r="16" spans="1:28" ht="25.5">
      <c r="A16" s="29">
        <v>2</v>
      </c>
      <c r="B16" s="35" t="s">
        <v>27</v>
      </c>
      <c r="C16" s="35" t="s">
        <v>223</v>
      </c>
      <c r="D16" s="36" t="s">
        <v>11</v>
      </c>
      <c r="E16" s="73"/>
      <c r="F16" s="31">
        <v>1250</v>
      </c>
      <c r="G16" s="31">
        <v>4500</v>
      </c>
      <c r="H16" s="40">
        <f t="shared" si="2"/>
        <v>0</v>
      </c>
      <c r="I16" s="40">
        <f t="shared" si="2"/>
        <v>0</v>
      </c>
      <c r="J16" s="31">
        <v>1250</v>
      </c>
      <c r="K16" s="31">
        <v>4500</v>
      </c>
      <c r="L16" s="40">
        <f t="shared" si="3"/>
        <v>0</v>
      </c>
      <c r="M16" s="40">
        <f t="shared" si="3"/>
        <v>0</v>
      </c>
      <c r="N16" s="31">
        <v>1250</v>
      </c>
      <c r="O16" s="31">
        <v>4500</v>
      </c>
      <c r="P16" s="40">
        <f t="shared" si="4"/>
        <v>0</v>
      </c>
      <c r="Q16" s="40">
        <f t="shared" si="4"/>
        <v>0</v>
      </c>
      <c r="R16" s="31">
        <v>1250</v>
      </c>
      <c r="S16" s="31">
        <v>4500</v>
      </c>
      <c r="T16" s="40">
        <f t="shared" si="5"/>
        <v>0</v>
      </c>
      <c r="U16" s="40">
        <f t="shared" si="5"/>
        <v>0</v>
      </c>
      <c r="V16" s="39">
        <f t="shared" si="6"/>
        <v>5000</v>
      </c>
      <c r="W16" s="39">
        <f t="shared" si="7"/>
        <v>18000</v>
      </c>
      <c r="X16" s="30">
        <f t="shared" si="0"/>
        <v>0</v>
      </c>
      <c r="Y16" s="30">
        <f t="shared" si="1"/>
        <v>0</v>
      </c>
      <c r="AA16" s="78"/>
      <c r="AB16" s="13"/>
    </row>
    <row r="17" spans="1:28" ht="25.5">
      <c r="A17" s="29">
        <v>3</v>
      </c>
      <c r="B17" s="35" t="s">
        <v>28</v>
      </c>
      <c r="C17" s="35" t="s">
        <v>236</v>
      </c>
      <c r="D17" s="36" t="s">
        <v>11</v>
      </c>
      <c r="E17" s="73"/>
      <c r="F17" s="31">
        <v>1600</v>
      </c>
      <c r="G17" s="31">
        <v>5000</v>
      </c>
      <c r="H17" s="40">
        <f t="shared" si="2"/>
        <v>0</v>
      </c>
      <c r="I17" s="40">
        <f t="shared" si="2"/>
        <v>0</v>
      </c>
      <c r="J17" s="31">
        <v>1600</v>
      </c>
      <c r="K17" s="31">
        <v>5000</v>
      </c>
      <c r="L17" s="40">
        <f t="shared" si="3"/>
        <v>0</v>
      </c>
      <c r="M17" s="40">
        <f t="shared" si="3"/>
        <v>0</v>
      </c>
      <c r="N17" s="31">
        <v>1600</v>
      </c>
      <c r="O17" s="31">
        <v>5000</v>
      </c>
      <c r="P17" s="40">
        <f t="shared" si="4"/>
        <v>0</v>
      </c>
      <c r="Q17" s="40">
        <f t="shared" si="4"/>
        <v>0</v>
      </c>
      <c r="R17" s="31">
        <v>1600</v>
      </c>
      <c r="S17" s="31">
        <v>5000</v>
      </c>
      <c r="T17" s="40">
        <f t="shared" si="5"/>
        <v>0</v>
      </c>
      <c r="U17" s="40">
        <f t="shared" si="5"/>
        <v>0</v>
      </c>
      <c r="V17" s="39">
        <f t="shared" si="6"/>
        <v>6400</v>
      </c>
      <c r="W17" s="39">
        <f t="shared" si="7"/>
        <v>20000</v>
      </c>
      <c r="X17" s="30">
        <f t="shared" si="0"/>
        <v>0</v>
      </c>
      <c r="Y17" s="30">
        <f t="shared" si="1"/>
        <v>0</v>
      </c>
      <c r="AA17" s="78"/>
      <c r="AB17" s="13"/>
    </row>
    <row r="18" spans="1:28" ht="38.25">
      <c r="A18" s="29">
        <v>4</v>
      </c>
      <c r="B18" s="35" t="s">
        <v>121</v>
      </c>
      <c r="C18" s="35" t="s">
        <v>211</v>
      </c>
      <c r="D18" s="36" t="s">
        <v>11</v>
      </c>
      <c r="E18" s="73"/>
      <c r="F18" s="31">
        <v>0</v>
      </c>
      <c r="G18" s="31">
        <v>0</v>
      </c>
      <c r="H18" s="40">
        <f t="shared" si="2"/>
        <v>0</v>
      </c>
      <c r="I18" s="40">
        <f t="shared" si="2"/>
        <v>0</v>
      </c>
      <c r="J18" s="31">
        <v>0</v>
      </c>
      <c r="K18" s="31">
        <v>0</v>
      </c>
      <c r="L18" s="40">
        <f t="shared" si="3"/>
        <v>0</v>
      </c>
      <c r="M18" s="40">
        <f t="shared" si="3"/>
        <v>0</v>
      </c>
      <c r="N18" s="31">
        <v>0</v>
      </c>
      <c r="O18" s="31">
        <v>0</v>
      </c>
      <c r="P18" s="40">
        <f t="shared" si="4"/>
        <v>0</v>
      </c>
      <c r="Q18" s="40">
        <f t="shared" si="4"/>
        <v>0</v>
      </c>
      <c r="R18" s="31">
        <v>0</v>
      </c>
      <c r="S18" s="31">
        <v>0</v>
      </c>
      <c r="T18" s="40">
        <f t="shared" si="5"/>
        <v>0</v>
      </c>
      <c r="U18" s="40">
        <f t="shared" si="5"/>
        <v>0</v>
      </c>
      <c r="V18" s="39">
        <v>0</v>
      </c>
      <c r="W18" s="39">
        <v>0</v>
      </c>
      <c r="X18" s="30">
        <f t="shared" si="0"/>
        <v>0</v>
      </c>
      <c r="Y18" s="30">
        <f t="shared" si="1"/>
        <v>0</v>
      </c>
      <c r="AA18" s="78"/>
      <c r="AB18" s="13"/>
    </row>
    <row r="19" spans="1:28" ht="12.75">
      <c r="A19" s="29">
        <v>5</v>
      </c>
      <c r="B19" s="35" t="s">
        <v>30</v>
      </c>
      <c r="C19" s="35" t="s">
        <v>56</v>
      </c>
      <c r="D19" s="36" t="s">
        <v>11</v>
      </c>
      <c r="E19" s="73"/>
      <c r="F19" s="31">
        <v>1600</v>
      </c>
      <c r="G19" s="31">
        <v>5000</v>
      </c>
      <c r="H19" s="40">
        <f t="shared" si="2"/>
        <v>0</v>
      </c>
      <c r="I19" s="40">
        <f t="shared" si="2"/>
        <v>0</v>
      </c>
      <c r="J19" s="31">
        <v>1600</v>
      </c>
      <c r="K19" s="31">
        <v>5000</v>
      </c>
      <c r="L19" s="40">
        <f t="shared" si="3"/>
        <v>0</v>
      </c>
      <c r="M19" s="40">
        <f t="shared" si="3"/>
        <v>0</v>
      </c>
      <c r="N19" s="31">
        <v>1600</v>
      </c>
      <c r="O19" s="31">
        <v>5000</v>
      </c>
      <c r="P19" s="40">
        <f t="shared" si="4"/>
        <v>0</v>
      </c>
      <c r="Q19" s="40">
        <f t="shared" si="4"/>
        <v>0</v>
      </c>
      <c r="R19" s="31">
        <v>1600</v>
      </c>
      <c r="S19" s="31">
        <v>5000</v>
      </c>
      <c r="T19" s="40">
        <f t="shared" si="5"/>
        <v>0</v>
      </c>
      <c r="U19" s="40">
        <f t="shared" si="5"/>
        <v>0</v>
      </c>
      <c r="V19" s="39">
        <f t="shared" si="6"/>
        <v>6400</v>
      </c>
      <c r="W19" s="39">
        <f t="shared" si="7"/>
        <v>20000</v>
      </c>
      <c r="X19" s="30">
        <f t="shared" si="0"/>
        <v>0</v>
      </c>
      <c r="Y19" s="30">
        <f t="shared" si="1"/>
        <v>0</v>
      </c>
      <c r="AA19" s="78"/>
      <c r="AB19" s="13"/>
    </row>
    <row r="20" spans="1:28" ht="12.75">
      <c r="A20" s="29">
        <v>6</v>
      </c>
      <c r="B20" s="35" t="s">
        <v>31</v>
      </c>
      <c r="C20" s="35" t="s">
        <v>88</v>
      </c>
      <c r="D20" s="36" t="s">
        <v>11</v>
      </c>
      <c r="E20" s="73"/>
      <c r="F20" s="31">
        <f>350*5</f>
        <v>1750</v>
      </c>
      <c r="G20" s="31">
        <v>4500</v>
      </c>
      <c r="H20" s="40">
        <f t="shared" si="2"/>
        <v>0</v>
      </c>
      <c r="I20" s="40">
        <f t="shared" si="2"/>
        <v>0</v>
      </c>
      <c r="J20" s="31">
        <f>350*5</f>
        <v>1750</v>
      </c>
      <c r="K20" s="31">
        <v>4500</v>
      </c>
      <c r="L20" s="40">
        <f t="shared" si="3"/>
        <v>0</v>
      </c>
      <c r="M20" s="40">
        <f t="shared" si="3"/>
        <v>0</v>
      </c>
      <c r="N20" s="31">
        <f>350*5</f>
        <v>1750</v>
      </c>
      <c r="O20" s="31">
        <v>4500</v>
      </c>
      <c r="P20" s="40">
        <f t="shared" si="4"/>
        <v>0</v>
      </c>
      <c r="Q20" s="40">
        <f t="shared" si="4"/>
        <v>0</v>
      </c>
      <c r="R20" s="31">
        <f>350*5</f>
        <v>1750</v>
      </c>
      <c r="S20" s="31">
        <v>4500</v>
      </c>
      <c r="T20" s="40">
        <f t="shared" si="5"/>
        <v>0</v>
      </c>
      <c r="U20" s="40">
        <f t="shared" si="5"/>
        <v>0</v>
      </c>
      <c r="V20" s="39">
        <f t="shared" si="6"/>
        <v>7000</v>
      </c>
      <c r="W20" s="39">
        <f t="shared" si="7"/>
        <v>18000</v>
      </c>
      <c r="X20" s="30">
        <f t="shared" si="0"/>
        <v>0</v>
      </c>
      <c r="Y20" s="30">
        <f t="shared" si="1"/>
        <v>0</v>
      </c>
      <c r="AA20" s="78"/>
      <c r="AB20" s="13"/>
    </row>
    <row r="21" spans="1:28" ht="12.75">
      <c r="A21" s="29">
        <v>7</v>
      </c>
      <c r="B21" s="35" t="s">
        <v>32</v>
      </c>
      <c r="C21" s="35" t="s">
        <v>59</v>
      </c>
      <c r="D21" s="36" t="s">
        <v>73</v>
      </c>
      <c r="E21" s="73"/>
      <c r="F21" s="31">
        <v>5000</v>
      </c>
      <c r="G21" s="31">
        <v>45000</v>
      </c>
      <c r="H21" s="40">
        <f t="shared" si="2"/>
        <v>0</v>
      </c>
      <c r="I21" s="40">
        <f t="shared" si="2"/>
        <v>0</v>
      </c>
      <c r="J21" s="31">
        <v>5000</v>
      </c>
      <c r="K21" s="31">
        <v>45000</v>
      </c>
      <c r="L21" s="40">
        <f t="shared" si="3"/>
        <v>0</v>
      </c>
      <c r="M21" s="40">
        <f t="shared" si="3"/>
        <v>0</v>
      </c>
      <c r="N21" s="31">
        <v>5000</v>
      </c>
      <c r="O21" s="31">
        <v>45000</v>
      </c>
      <c r="P21" s="40">
        <f t="shared" si="4"/>
        <v>0</v>
      </c>
      <c r="Q21" s="40">
        <f t="shared" si="4"/>
        <v>0</v>
      </c>
      <c r="R21" s="31">
        <v>5000</v>
      </c>
      <c r="S21" s="31">
        <v>45000</v>
      </c>
      <c r="T21" s="40">
        <f t="shared" si="5"/>
        <v>0</v>
      </c>
      <c r="U21" s="40">
        <f t="shared" si="5"/>
        <v>0</v>
      </c>
      <c r="V21" s="39">
        <f t="shared" si="6"/>
        <v>20000</v>
      </c>
      <c r="W21" s="39">
        <f t="shared" si="7"/>
        <v>180000</v>
      </c>
      <c r="X21" s="30">
        <f t="shared" si="0"/>
        <v>0</v>
      </c>
      <c r="Y21" s="30">
        <f t="shared" si="1"/>
        <v>0</v>
      </c>
      <c r="AA21" s="78"/>
      <c r="AB21" s="13"/>
    </row>
    <row r="22" spans="1:28" ht="25.5">
      <c r="A22" s="29">
        <f>A21+1</f>
        <v>8</v>
      </c>
      <c r="B22" s="35" t="s">
        <v>33</v>
      </c>
      <c r="C22" s="35" t="s">
        <v>201</v>
      </c>
      <c r="D22" s="36" t="s">
        <v>73</v>
      </c>
      <c r="E22" s="73"/>
      <c r="F22" s="31">
        <v>2500</v>
      </c>
      <c r="G22" s="31">
        <v>6700</v>
      </c>
      <c r="H22" s="40">
        <f t="shared" si="2"/>
        <v>0</v>
      </c>
      <c r="I22" s="40">
        <f t="shared" si="2"/>
        <v>0</v>
      </c>
      <c r="J22" s="31">
        <v>2500</v>
      </c>
      <c r="K22" s="31">
        <v>6700</v>
      </c>
      <c r="L22" s="40">
        <f t="shared" si="3"/>
        <v>0</v>
      </c>
      <c r="M22" s="40">
        <f t="shared" si="3"/>
        <v>0</v>
      </c>
      <c r="N22" s="31">
        <v>2500</v>
      </c>
      <c r="O22" s="31">
        <v>6700</v>
      </c>
      <c r="P22" s="40">
        <f t="shared" si="4"/>
        <v>0</v>
      </c>
      <c r="Q22" s="40">
        <f t="shared" si="4"/>
        <v>0</v>
      </c>
      <c r="R22" s="31">
        <v>2500</v>
      </c>
      <c r="S22" s="31">
        <v>6700</v>
      </c>
      <c r="T22" s="40">
        <f t="shared" si="5"/>
        <v>0</v>
      </c>
      <c r="U22" s="40">
        <f t="shared" si="5"/>
        <v>0</v>
      </c>
      <c r="V22" s="39">
        <f t="shared" si="6"/>
        <v>10000</v>
      </c>
      <c r="W22" s="39">
        <f t="shared" si="7"/>
        <v>26800</v>
      </c>
      <c r="X22" s="30">
        <f t="shared" si="0"/>
        <v>0</v>
      </c>
      <c r="Y22" s="30">
        <f t="shared" si="1"/>
        <v>0</v>
      </c>
      <c r="AA22" s="78"/>
      <c r="AB22" s="13"/>
    </row>
    <row r="23" spans="1:28" ht="12.75">
      <c r="A23" s="29">
        <f>A22+1</f>
        <v>9</v>
      </c>
      <c r="B23" s="35" t="s">
        <v>34</v>
      </c>
      <c r="C23" s="35" t="s">
        <v>60</v>
      </c>
      <c r="D23" s="36" t="s">
        <v>11</v>
      </c>
      <c r="E23" s="73"/>
      <c r="F23" s="31">
        <v>500</v>
      </c>
      <c r="G23" s="31">
        <f>5000*0.45</f>
        <v>2250</v>
      </c>
      <c r="H23" s="40">
        <f t="shared" si="2"/>
        <v>0</v>
      </c>
      <c r="I23" s="40">
        <f t="shared" si="2"/>
        <v>0</v>
      </c>
      <c r="J23" s="31">
        <v>500</v>
      </c>
      <c r="K23" s="31">
        <f>5000*0.45</f>
        <v>2250</v>
      </c>
      <c r="L23" s="40">
        <f t="shared" si="3"/>
        <v>0</v>
      </c>
      <c r="M23" s="40">
        <f t="shared" si="3"/>
        <v>0</v>
      </c>
      <c r="N23" s="31">
        <v>500</v>
      </c>
      <c r="O23" s="31">
        <f>5000*0.45</f>
        <v>2250</v>
      </c>
      <c r="P23" s="40">
        <f t="shared" si="4"/>
        <v>0</v>
      </c>
      <c r="Q23" s="40">
        <f t="shared" si="4"/>
        <v>0</v>
      </c>
      <c r="R23" s="31">
        <v>500</v>
      </c>
      <c r="S23" s="31">
        <f>5000*0.45</f>
        <v>2250</v>
      </c>
      <c r="T23" s="40">
        <f t="shared" si="5"/>
        <v>0</v>
      </c>
      <c r="U23" s="40">
        <f t="shared" si="5"/>
        <v>0</v>
      </c>
      <c r="V23" s="39">
        <f t="shared" si="6"/>
        <v>2000</v>
      </c>
      <c r="W23" s="39">
        <f t="shared" si="7"/>
        <v>9000</v>
      </c>
      <c r="X23" s="30">
        <f t="shared" si="0"/>
        <v>0</v>
      </c>
      <c r="Y23" s="30">
        <f t="shared" si="1"/>
        <v>0</v>
      </c>
      <c r="AA23" s="78"/>
      <c r="AB23" s="13"/>
    </row>
    <row r="24" spans="1:28" ht="12.75">
      <c r="A24" s="29">
        <f>A23+1</f>
        <v>10</v>
      </c>
      <c r="B24" s="35" t="s">
        <v>35</v>
      </c>
      <c r="C24" s="35" t="s">
        <v>185</v>
      </c>
      <c r="D24" s="36" t="s">
        <v>11</v>
      </c>
      <c r="E24" s="73"/>
      <c r="F24" s="31">
        <v>1000</v>
      </c>
      <c r="G24" s="31">
        <v>4500</v>
      </c>
      <c r="H24" s="40">
        <f t="shared" si="2"/>
        <v>0</v>
      </c>
      <c r="I24" s="40">
        <f t="shared" si="2"/>
        <v>0</v>
      </c>
      <c r="J24" s="31">
        <v>1000</v>
      </c>
      <c r="K24" s="31">
        <v>4500</v>
      </c>
      <c r="L24" s="40">
        <f t="shared" si="3"/>
        <v>0</v>
      </c>
      <c r="M24" s="40">
        <f t="shared" si="3"/>
        <v>0</v>
      </c>
      <c r="N24" s="31">
        <v>1000</v>
      </c>
      <c r="O24" s="31">
        <v>4500</v>
      </c>
      <c r="P24" s="40">
        <f t="shared" si="4"/>
        <v>0</v>
      </c>
      <c r="Q24" s="40">
        <f t="shared" si="4"/>
        <v>0</v>
      </c>
      <c r="R24" s="31">
        <v>1000</v>
      </c>
      <c r="S24" s="31">
        <v>4500</v>
      </c>
      <c r="T24" s="40">
        <f t="shared" si="5"/>
        <v>0</v>
      </c>
      <c r="U24" s="40">
        <f t="shared" si="5"/>
        <v>0</v>
      </c>
      <c r="V24" s="39">
        <f t="shared" si="6"/>
        <v>4000</v>
      </c>
      <c r="W24" s="39">
        <f t="shared" si="7"/>
        <v>18000</v>
      </c>
      <c r="X24" s="30">
        <f t="shared" si="0"/>
        <v>0</v>
      </c>
      <c r="Y24" s="30">
        <f t="shared" si="1"/>
        <v>0</v>
      </c>
      <c r="AA24" s="78"/>
      <c r="AB24" s="13"/>
    </row>
    <row r="25" spans="1:28" ht="25.5">
      <c r="A25" s="29">
        <f>A24+1</f>
        <v>11</v>
      </c>
      <c r="B25" s="35" t="s">
        <v>237</v>
      </c>
      <c r="C25" s="35" t="s">
        <v>124</v>
      </c>
      <c r="D25" s="36" t="s">
        <v>11</v>
      </c>
      <c r="E25" s="73"/>
      <c r="F25" s="31">
        <f>12250*5</f>
        <v>61250</v>
      </c>
      <c r="G25" s="31">
        <f>300000*0.45</f>
        <v>135000</v>
      </c>
      <c r="H25" s="40">
        <f t="shared" si="2"/>
        <v>0</v>
      </c>
      <c r="I25" s="40">
        <f t="shared" si="2"/>
        <v>0</v>
      </c>
      <c r="J25" s="31">
        <f>12250*5</f>
        <v>61250</v>
      </c>
      <c r="K25" s="31">
        <f>300000*0.45</f>
        <v>135000</v>
      </c>
      <c r="L25" s="40">
        <f t="shared" si="3"/>
        <v>0</v>
      </c>
      <c r="M25" s="40">
        <f t="shared" si="3"/>
        <v>0</v>
      </c>
      <c r="N25" s="31">
        <f>12250*5</f>
        <v>61250</v>
      </c>
      <c r="O25" s="31">
        <f>300000*0.45</f>
        <v>135000</v>
      </c>
      <c r="P25" s="40">
        <f t="shared" si="4"/>
        <v>0</v>
      </c>
      <c r="Q25" s="40">
        <f t="shared" si="4"/>
        <v>0</v>
      </c>
      <c r="R25" s="31">
        <f>12250*5</f>
        <v>61250</v>
      </c>
      <c r="S25" s="31">
        <f>300000*0.45</f>
        <v>135000</v>
      </c>
      <c r="T25" s="40">
        <f t="shared" si="5"/>
        <v>0</v>
      </c>
      <c r="U25" s="40">
        <f t="shared" si="5"/>
        <v>0</v>
      </c>
      <c r="V25" s="39">
        <f t="shared" si="6"/>
        <v>245000</v>
      </c>
      <c r="W25" s="39">
        <f t="shared" si="7"/>
        <v>540000</v>
      </c>
      <c r="X25" s="30">
        <f t="shared" si="0"/>
        <v>0</v>
      </c>
      <c r="Y25" s="30">
        <f t="shared" si="1"/>
        <v>0</v>
      </c>
      <c r="AA25" s="78"/>
      <c r="AB25" s="13"/>
    </row>
    <row r="26" spans="1:28" ht="12.75">
      <c r="A26" s="86"/>
      <c r="B26" s="116" t="s">
        <v>12</v>
      </c>
      <c r="C26" s="203" t="s">
        <v>13</v>
      </c>
      <c r="D26" s="176"/>
      <c r="E26" s="73"/>
      <c r="F26" s="31"/>
      <c r="G26" s="31"/>
      <c r="H26" s="40">
        <f>SUM(H27:H34)</f>
        <v>0</v>
      </c>
      <c r="I26" s="40">
        <f>SUM(I27:I34)</f>
        <v>0</v>
      </c>
      <c r="J26" s="31"/>
      <c r="K26" s="31"/>
      <c r="L26" s="40">
        <f>SUM(L27:L34)</f>
        <v>0</v>
      </c>
      <c r="M26" s="40">
        <f>SUM(M27:M34)</f>
        <v>0</v>
      </c>
      <c r="N26" s="31"/>
      <c r="O26" s="31"/>
      <c r="P26" s="40">
        <f>SUM(P27:P34)</f>
        <v>0</v>
      </c>
      <c r="Q26" s="40">
        <f>SUM(Q27:Q34)</f>
        <v>0</v>
      </c>
      <c r="R26" s="31"/>
      <c r="S26" s="31"/>
      <c r="T26" s="40">
        <f>SUM(T27:T34)</f>
        <v>0</v>
      </c>
      <c r="U26" s="40">
        <f>SUM(U27:U34)</f>
        <v>0</v>
      </c>
      <c r="V26" s="39"/>
      <c r="W26" s="39"/>
      <c r="X26" s="40">
        <f t="shared" si="0"/>
        <v>0</v>
      </c>
      <c r="Y26" s="40">
        <f t="shared" si="1"/>
        <v>0</v>
      </c>
      <c r="AA26" s="79"/>
      <c r="AB26" s="13"/>
    </row>
    <row r="27" spans="1:28" ht="12.75">
      <c r="A27" s="29">
        <v>12</v>
      </c>
      <c r="B27" s="35" t="s">
        <v>36</v>
      </c>
      <c r="C27" s="192" t="s">
        <v>89</v>
      </c>
      <c r="D27" s="36" t="s">
        <v>11</v>
      </c>
      <c r="E27" s="73"/>
      <c r="F27" s="31">
        <v>2500</v>
      </c>
      <c r="G27" s="31">
        <f>50000*0.45</f>
        <v>22500</v>
      </c>
      <c r="H27" s="40">
        <f aca="true" t="shared" si="8" ref="H27:I34">+$E27*F27</f>
        <v>0</v>
      </c>
      <c r="I27" s="40">
        <f t="shared" si="8"/>
        <v>0</v>
      </c>
      <c r="J27" s="31">
        <v>2500</v>
      </c>
      <c r="K27" s="31">
        <f>50000*0.45</f>
        <v>22500</v>
      </c>
      <c r="L27" s="40">
        <f aca="true" t="shared" si="9" ref="L27:M37">+$E27*J27</f>
        <v>0</v>
      </c>
      <c r="M27" s="40">
        <f t="shared" si="9"/>
        <v>0</v>
      </c>
      <c r="N27" s="31">
        <v>2500</v>
      </c>
      <c r="O27" s="31">
        <f>50000*0.45</f>
        <v>22500</v>
      </c>
      <c r="P27" s="40">
        <f aca="true" t="shared" si="10" ref="P27:Q37">+$E27*N27</f>
        <v>0</v>
      </c>
      <c r="Q27" s="40">
        <f t="shared" si="10"/>
        <v>0</v>
      </c>
      <c r="R27" s="31">
        <v>2500</v>
      </c>
      <c r="S27" s="31">
        <f>50000*0.45</f>
        <v>22500</v>
      </c>
      <c r="T27" s="40">
        <f aca="true" t="shared" si="11" ref="T27:U37">+$E27*R27</f>
        <v>0</v>
      </c>
      <c r="U27" s="40">
        <f t="shared" si="11"/>
        <v>0</v>
      </c>
      <c r="V27" s="39">
        <f>F27+J27+N27+R27</f>
        <v>10000</v>
      </c>
      <c r="W27" s="39">
        <f>G27+K27+O27+S27</f>
        <v>90000</v>
      </c>
      <c r="X27" s="30">
        <f t="shared" si="0"/>
        <v>0</v>
      </c>
      <c r="Y27" s="30">
        <f t="shared" si="1"/>
        <v>0</v>
      </c>
      <c r="AA27" s="78"/>
      <c r="AB27" s="13"/>
    </row>
    <row r="28" spans="1:28" ht="12.75">
      <c r="A28" s="29">
        <v>13</v>
      </c>
      <c r="B28" s="35" t="s">
        <v>37</v>
      </c>
      <c r="C28" s="192" t="s">
        <v>90</v>
      </c>
      <c r="D28" s="36" t="s">
        <v>11</v>
      </c>
      <c r="E28" s="73"/>
      <c r="F28" s="31">
        <v>0</v>
      </c>
      <c r="G28" s="31">
        <v>0</v>
      </c>
      <c r="H28" s="30">
        <f t="shared" si="8"/>
        <v>0</v>
      </c>
      <c r="I28" s="30">
        <f t="shared" si="8"/>
        <v>0</v>
      </c>
      <c r="J28" s="31">
        <v>0</v>
      </c>
      <c r="K28" s="31">
        <v>0</v>
      </c>
      <c r="L28" s="30">
        <f t="shared" si="9"/>
        <v>0</v>
      </c>
      <c r="M28" s="30">
        <f t="shared" si="9"/>
        <v>0</v>
      </c>
      <c r="N28" s="31">
        <v>0</v>
      </c>
      <c r="O28" s="31">
        <v>0</v>
      </c>
      <c r="P28" s="30">
        <f t="shared" si="10"/>
        <v>0</v>
      </c>
      <c r="Q28" s="30">
        <f t="shared" si="10"/>
        <v>0</v>
      </c>
      <c r="R28" s="31">
        <v>0</v>
      </c>
      <c r="S28" s="31">
        <v>0</v>
      </c>
      <c r="T28" s="30">
        <f t="shared" si="11"/>
        <v>0</v>
      </c>
      <c r="U28" s="30">
        <f t="shared" si="11"/>
        <v>0</v>
      </c>
      <c r="V28" s="31">
        <v>0</v>
      </c>
      <c r="W28" s="31">
        <v>0</v>
      </c>
      <c r="X28" s="30">
        <f t="shared" si="0"/>
        <v>0</v>
      </c>
      <c r="Y28" s="30">
        <f t="shared" si="1"/>
        <v>0</v>
      </c>
      <c r="AA28" s="78"/>
      <c r="AB28" s="13"/>
    </row>
    <row r="29" spans="1:28" ht="12.75">
      <c r="A29" s="29">
        <f aca="true" t="shared" si="12" ref="A29:A34">A28+1</f>
        <v>14</v>
      </c>
      <c r="B29" s="35" t="s">
        <v>38</v>
      </c>
      <c r="C29" s="35" t="s">
        <v>57</v>
      </c>
      <c r="D29" s="36" t="s">
        <v>73</v>
      </c>
      <c r="E29" s="73"/>
      <c r="F29" s="31">
        <f>750*5</f>
        <v>3750</v>
      </c>
      <c r="G29" s="31">
        <f>75000*0.45</f>
        <v>33750</v>
      </c>
      <c r="H29" s="40">
        <f t="shared" si="8"/>
        <v>0</v>
      </c>
      <c r="I29" s="40">
        <f t="shared" si="8"/>
        <v>0</v>
      </c>
      <c r="J29" s="31">
        <f>750*5</f>
        <v>3750</v>
      </c>
      <c r="K29" s="31">
        <f>75000*0.45</f>
        <v>33750</v>
      </c>
      <c r="L29" s="40">
        <f t="shared" si="9"/>
        <v>0</v>
      </c>
      <c r="M29" s="40">
        <f t="shared" si="9"/>
        <v>0</v>
      </c>
      <c r="N29" s="31">
        <f>750*5</f>
        <v>3750</v>
      </c>
      <c r="O29" s="31">
        <f>75000*0.45</f>
        <v>33750</v>
      </c>
      <c r="P29" s="40">
        <f t="shared" si="10"/>
        <v>0</v>
      </c>
      <c r="Q29" s="40">
        <f t="shared" si="10"/>
        <v>0</v>
      </c>
      <c r="R29" s="31">
        <f>750*5</f>
        <v>3750</v>
      </c>
      <c r="S29" s="31">
        <f>75000*0.45</f>
        <v>33750</v>
      </c>
      <c r="T29" s="40">
        <f t="shared" si="11"/>
        <v>0</v>
      </c>
      <c r="U29" s="40">
        <f t="shared" si="11"/>
        <v>0</v>
      </c>
      <c r="V29" s="39">
        <f>F29+J29+N29+R29</f>
        <v>15000</v>
      </c>
      <c r="W29" s="39">
        <f>G29+K29+O29+S29</f>
        <v>135000</v>
      </c>
      <c r="X29" s="30">
        <f t="shared" si="0"/>
        <v>0</v>
      </c>
      <c r="Y29" s="30">
        <f t="shared" si="1"/>
        <v>0</v>
      </c>
      <c r="AA29" s="78"/>
      <c r="AB29" s="13"/>
    </row>
    <row r="30" spans="1:28" ht="12.75">
      <c r="A30" s="29">
        <f t="shared" si="12"/>
        <v>15</v>
      </c>
      <c r="B30" s="35" t="s">
        <v>39</v>
      </c>
      <c r="C30" s="35" t="s">
        <v>125</v>
      </c>
      <c r="D30" s="36" t="s">
        <v>73</v>
      </c>
      <c r="E30" s="73"/>
      <c r="F30" s="31">
        <v>3000</v>
      </c>
      <c r="G30" s="31">
        <f>20000*0.45</f>
        <v>9000</v>
      </c>
      <c r="H30" s="40">
        <f t="shared" si="8"/>
        <v>0</v>
      </c>
      <c r="I30" s="40">
        <f t="shared" si="8"/>
        <v>0</v>
      </c>
      <c r="J30" s="31">
        <v>3000</v>
      </c>
      <c r="K30" s="31">
        <f>20000*0.45</f>
        <v>9000</v>
      </c>
      <c r="L30" s="40">
        <f t="shared" si="9"/>
        <v>0</v>
      </c>
      <c r="M30" s="40">
        <f t="shared" si="9"/>
        <v>0</v>
      </c>
      <c r="N30" s="31">
        <v>3000</v>
      </c>
      <c r="O30" s="31">
        <f>20000*0.45</f>
        <v>9000</v>
      </c>
      <c r="P30" s="40">
        <f t="shared" si="10"/>
        <v>0</v>
      </c>
      <c r="Q30" s="40">
        <f t="shared" si="10"/>
        <v>0</v>
      </c>
      <c r="R30" s="31">
        <v>3000</v>
      </c>
      <c r="S30" s="31">
        <f>20000*0.45</f>
        <v>9000</v>
      </c>
      <c r="T30" s="40">
        <f t="shared" si="11"/>
        <v>0</v>
      </c>
      <c r="U30" s="40">
        <f t="shared" si="11"/>
        <v>0</v>
      </c>
      <c r="V30" s="39">
        <f>F30+J30+N30+R30</f>
        <v>12000</v>
      </c>
      <c r="W30" s="39">
        <f>G30+K30+O30+S30</f>
        <v>36000</v>
      </c>
      <c r="X30" s="30">
        <f t="shared" si="0"/>
        <v>0</v>
      </c>
      <c r="Y30" s="30">
        <f t="shared" si="1"/>
        <v>0</v>
      </c>
      <c r="AA30" s="78"/>
      <c r="AB30" s="13"/>
    </row>
    <row r="31" spans="1:28" ht="12.75">
      <c r="A31" s="91">
        <f t="shared" si="12"/>
        <v>16</v>
      </c>
      <c r="B31" s="35" t="s">
        <v>40</v>
      </c>
      <c r="C31" s="193" t="s">
        <v>61</v>
      </c>
      <c r="D31" s="36" t="s">
        <v>73</v>
      </c>
      <c r="E31" s="73"/>
      <c r="F31" s="31">
        <v>0</v>
      </c>
      <c r="G31" s="31">
        <v>0</v>
      </c>
      <c r="H31" s="30">
        <f t="shared" si="8"/>
        <v>0</v>
      </c>
      <c r="I31" s="30">
        <f t="shared" si="8"/>
        <v>0</v>
      </c>
      <c r="J31" s="31">
        <v>0</v>
      </c>
      <c r="K31" s="31">
        <v>0</v>
      </c>
      <c r="L31" s="30">
        <f t="shared" si="9"/>
        <v>0</v>
      </c>
      <c r="M31" s="30">
        <f t="shared" si="9"/>
        <v>0</v>
      </c>
      <c r="N31" s="31">
        <v>0</v>
      </c>
      <c r="O31" s="31">
        <v>0</v>
      </c>
      <c r="P31" s="30">
        <f t="shared" si="10"/>
        <v>0</v>
      </c>
      <c r="Q31" s="30">
        <f t="shared" si="10"/>
        <v>0</v>
      </c>
      <c r="R31" s="31">
        <v>0</v>
      </c>
      <c r="S31" s="31">
        <v>0</v>
      </c>
      <c r="T31" s="30">
        <f t="shared" si="11"/>
        <v>0</v>
      </c>
      <c r="U31" s="30">
        <f t="shared" si="11"/>
        <v>0</v>
      </c>
      <c r="V31" s="31">
        <v>0</v>
      </c>
      <c r="W31" s="31">
        <v>0</v>
      </c>
      <c r="X31" s="30">
        <f t="shared" si="0"/>
        <v>0</v>
      </c>
      <c r="Y31" s="30">
        <f t="shared" si="1"/>
        <v>0</v>
      </c>
      <c r="AA31" s="78"/>
      <c r="AB31" s="13"/>
    </row>
    <row r="32" spans="1:28" ht="12.75">
      <c r="A32" s="91">
        <f t="shared" si="12"/>
        <v>17</v>
      </c>
      <c r="B32" s="35" t="s">
        <v>41</v>
      </c>
      <c r="C32" s="193" t="s">
        <v>62</v>
      </c>
      <c r="D32" s="36" t="s">
        <v>11</v>
      </c>
      <c r="E32" s="73"/>
      <c r="F32" s="31">
        <v>0</v>
      </c>
      <c r="G32" s="31">
        <v>0</v>
      </c>
      <c r="H32" s="30">
        <f t="shared" si="8"/>
        <v>0</v>
      </c>
      <c r="I32" s="30">
        <f t="shared" si="8"/>
        <v>0</v>
      </c>
      <c r="J32" s="31">
        <v>0</v>
      </c>
      <c r="K32" s="31">
        <v>0</v>
      </c>
      <c r="L32" s="30">
        <f t="shared" si="9"/>
        <v>0</v>
      </c>
      <c r="M32" s="30">
        <f t="shared" si="9"/>
        <v>0</v>
      </c>
      <c r="N32" s="31">
        <v>0</v>
      </c>
      <c r="O32" s="31">
        <v>0</v>
      </c>
      <c r="P32" s="30">
        <f t="shared" si="10"/>
        <v>0</v>
      </c>
      <c r="Q32" s="30">
        <f t="shared" si="10"/>
        <v>0</v>
      </c>
      <c r="R32" s="31">
        <v>0</v>
      </c>
      <c r="S32" s="31">
        <v>0</v>
      </c>
      <c r="T32" s="30">
        <f t="shared" si="11"/>
        <v>0</v>
      </c>
      <c r="U32" s="30">
        <f t="shared" si="11"/>
        <v>0</v>
      </c>
      <c r="V32" s="31">
        <v>0</v>
      </c>
      <c r="W32" s="31">
        <v>0</v>
      </c>
      <c r="X32" s="30">
        <f t="shared" si="0"/>
        <v>0</v>
      </c>
      <c r="Y32" s="30">
        <f t="shared" si="1"/>
        <v>0</v>
      </c>
      <c r="AA32" s="78"/>
      <c r="AB32" s="13"/>
    </row>
    <row r="33" spans="1:28" ht="12.75">
      <c r="A33" s="91">
        <f t="shared" si="12"/>
        <v>18</v>
      </c>
      <c r="B33" s="35" t="s">
        <v>42</v>
      </c>
      <c r="C33" s="193" t="s">
        <v>63</v>
      </c>
      <c r="D33" s="36" t="s">
        <v>11</v>
      </c>
      <c r="E33" s="73"/>
      <c r="F33" s="31">
        <v>250</v>
      </c>
      <c r="G33" s="31">
        <f>5000*0.45</f>
        <v>2250</v>
      </c>
      <c r="H33" s="40">
        <f t="shared" si="8"/>
        <v>0</v>
      </c>
      <c r="I33" s="40">
        <f t="shared" si="8"/>
        <v>0</v>
      </c>
      <c r="J33" s="31">
        <v>250</v>
      </c>
      <c r="K33" s="31">
        <f>5000*0.45</f>
        <v>2250</v>
      </c>
      <c r="L33" s="40">
        <f t="shared" si="9"/>
        <v>0</v>
      </c>
      <c r="M33" s="40">
        <f t="shared" si="9"/>
        <v>0</v>
      </c>
      <c r="N33" s="31">
        <v>250</v>
      </c>
      <c r="O33" s="31">
        <f>5000*0.45</f>
        <v>2250</v>
      </c>
      <c r="P33" s="40">
        <f t="shared" si="10"/>
        <v>0</v>
      </c>
      <c r="Q33" s="40">
        <f t="shared" si="10"/>
        <v>0</v>
      </c>
      <c r="R33" s="31">
        <v>250</v>
      </c>
      <c r="S33" s="31">
        <f>5000*0.45</f>
        <v>2250</v>
      </c>
      <c r="T33" s="40">
        <f t="shared" si="11"/>
        <v>0</v>
      </c>
      <c r="U33" s="40">
        <f t="shared" si="11"/>
        <v>0</v>
      </c>
      <c r="V33" s="39">
        <f>F33+J33+N33+R33</f>
        <v>1000</v>
      </c>
      <c r="W33" s="39">
        <f>G33+K33+O33+S33</f>
        <v>9000</v>
      </c>
      <c r="X33" s="30">
        <f t="shared" si="0"/>
        <v>0</v>
      </c>
      <c r="Y33" s="30">
        <f t="shared" si="1"/>
        <v>0</v>
      </c>
      <c r="AA33" s="78"/>
      <c r="AB33" s="13"/>
    </row>
    <row r="34" spans="1:28" ht="12.75">
      <c r="A34" s="29">
        <f t="shared" si="12"/>
        <v>19</v>
      </c>
      <c r="B34" s="35" t="s">
        <v>43</v>
      </c>
      <c r="C34" s="35" t="s">
        <v>56</v>
      </c>
      <c r="D34" s="36" t="s">
        <v>11</v>
      </c>
      <c r="E34" s="73"/>
      <c r="F34" s="31"/>
      <c r="G34" s="31"/>
      <c r="H34" s="30">
        <f t="shared" si="8"/>
        <v>0</v>
      </c>
      <c r="I34" s="30">
        <f t="shared" si="8"/>
        <v>0</v>
      </c>
      <c r="J34" s="31"/>
      <c r="K34" s="31"/>
      <c r="L34" s="30">
        <f t="shared" si="9"/>
        <v>0</v>
      </c>
      <c r="M34" s="30">
        <f t="shared" si="9"/>
        <v>0</v>
      </c>
      <c r="N34" s="31"/>
      <c r="O34" s="31"/>
      <c r="P34" s="30">
        <f t="shared" si="10"/>
        <v>0</v>
      </c>
      <c r="Q34" s="30">
        <f t="shared" si="10"/>
        <v>0</v>
      </c>
      <c r="R34" s="31"/>
      <c r="S34" s="31"/>
      <c r="T34" s="30">
        <f t="shared" si="11"/>
        <v>0</v>
      </c>
      <c r="U34" s="30">
        <f t="shared" si="11"/>
        <v>0</v>
      </c>
      <c r="V34" s="31"/>
      <c r="W34" s="31"/>
      <c r="X34" s="30">
        <f t="shared" si="0"/>
        <v>0</v>
      </c>
      <c r="Y34" s="30">
        <f t="shared" si="1"/>
        <v>0</v>
      </c>
      <c r="AA34" s="78"/>
      <c r="AB34" s="13"/>
    </row>
    <row r="35" spans="1:28" ht="12.75">
      <c r="A35" s="93"/>
      <c r="B35" s="94" t="s">
        <v>25</v>
      </c>
      <c r="C35" s="95" t="s">
        <v>23</v>
      </c>
      <c r="D35" s="74"/>
      <c r="E35" s="73"/>
      <c r="F35" s="31"/>
      <c r="G35" s="31"/>
      <c r="H35" s="40">
        <f>SUM(H36:H37)</f>
        <v>0</v>
      </c>
      <c r="I35" s="40">
        <f>SUM(I36:I37)</f>
        <v>0</v>
      </c>
      <c r="J35" s="31"/>
      <c r="K35" s="31"/>
      <c r="L35" s="40">
        <f>SUM(L36:L37)</f>
        <v>0</v>
      </c>
      <c r="M35" s="40">
        <f>SUM(M36:M37)</f>
        <v>0</v>
      </c>
      <c r="N35" s="31"/>
      <c r="O35" s="31"/>
      <c r="P35" s="40">
        <f>SUM(P36:P37)</f>
        <v>0</v>
      </c>
      <c r="Q35" s="40">
        <f>SUM(Q36:Q37)</f>
        <v>0</v>
      </c>
      <c r="R35" s="31"/>
      <c r="S35" s="31"/>
      <c r="T35" s="40">
        <f>SUM(T36:T37)</f>
        <v>0</v>
      </c>
      <c r="U35" s="40">
        <f>SUM(U36:U37)</f>
        <v>0</v>
      </c>
      <c r="V35" s="39"/>
      <c r="W35" s="39"/>
      <c r="X35" s="30">
        <f t="shared" si="0"/>
        <v>0</v>
      </c>
      <c r="Y35" s="30">
        <f t="shared" si="1"/>
        <v>0</v>
      </c>
      <c r="AA35" s="80"/>
      <c r="AB35" s="13"/>
    </row>
    <row r="36" spans="1:28" ht="12.75">
      <c r="A36" s="29">
        <f>1+A34</f>
        <v>20</v>
      </c>
      <c r="B36" s="35" t="s">
        <v>44</v>
      </c>
      <c r="C36" s="35" t="s">
        <v>14</v>
      </c>
      <c r="D36" s="36" t="s">
        <v>11</v>
      </c>
      <c r="E36" s="73"/>
      <c r="F36" s="31"/>
      <c r="G36" s="31"/>
      <c r="H36" s="40">
        <f>+$E36*F36</f>
        <v>0</v>
      </c>
      <c r="I36" s="40">
        <f>+$E36*G36</f>
        <v>0</v>
      </c>
      <c r="J36" s="31"/>
      <c r="K36" s="31"/>
      <c r="L36" s="40">
        <f t="shared" si="9"/>
        <v>0</v>
      </c>
      <c r="M36" s="40">
        <f t="shared" si="9"/>
        <v>0</v>
      </c>
      <c r="N36" s="31"/>
      <c r="O36" s="31"/>
      <c r="P36" s="40">
        <f t="shared" si="10"/>
        <v>0</v>
      </c>
      <c r="Q36" s="40">
        <f t="shared" si="10"/>
        <v>0</v>
      </c>
      <c r="R36" s="31"/>
      <c r="S36" s="31"/>
      <c r="T36" s="40">
        <f t="shared" si="11"/>
        <v>0</v>
      </c>
      <c r="U36" s="40">
        <f t="shared" si="11"/>
        <v>0</v>
      </c>
      <c r="V36" s="39"/>
      <c r="W36" s="39"/>
      <c r="X36" s="30">
        <f t="shared" si="0"/>
        <v>0</v>
      </c>
      <c r="Y36" s="30">
        <f t="shared" si="1"/>
        <v>0</v>
      </c>
      <c r="AA36" s="78"/>
      <c r="AB36" s="13"/>
    </row>
    <row r="37" spans="1:28" ht="12.75">
      <c r="A37" s="91">
        <v>21</v>
      </c>
      <c r="B37" s="35" t="s">
        <v>45</v>
      </c>
      <c r="C37" s="35" t="s">
        <v>24</v>
      </c>
      <c r="D37" s="36" t="s">
        <v>73</v>
      </c>
      <c r="E37" s="73"/>
      <c r="F37" s="31"/>
      <c r="G37" s="31"/>
      <c r="H37" s="40">
        <f>+$E37*F37</f>
        <v>0</v>
      </c>
      <c r="I37" s="40">
        <f>+$E37*G37</f>
        <v>0</v>
      </c>
      <c r="J37" s="31"/>
      <c r="K37" s="31"/>
      <c r="L37" s="40">
        <f t="shared" si="9"/>
        <v>0</v>
      </c>
      <c r="M37" s="40">
        <f t="shared" si="9"/>
        <v>0</v>
      </c>
      <c r="N37" s="31"/>
      <c r="O37" s="31"/>
      <c r="P37" s="40">
        <f t="shared" si="10"/>
        <v>0</v>
      </c>
      <c r="Q37" s="40">
        <f t="shared" si="10"/>
        <v>0</v>
      </c>
      <c r="R37" s="31"/>
      <c r="S37" s="31"/>
      <c r="T37" s="40">
        <f t="shared" si="11"/>
        <v>0</v>
      </c>
      <c r="U37" s="40">
        <f t="shared" si="11"/>
        <v>0</v>
      </c>
      <c r="V37" s="39"/>
      <c r="W37" s="39"/>
      <c r="X37" s="30">
        <f t="shared" si="0"/>
        <v>0</v>
      </c>
      <c r="Y37" s="30">
        <f t="shared" si="1"/>
        <v>0</v>
      </c>
      <c r="AA37" s="78"/>
      <c r="AB37" s="13"/>
    </row>
    <row r="38" spans="1:28" ht="12.75">
      <c r="A38" s="97"/>
      <c r="B38" s="7" t="s">
        <v>15</v>
      </c>
      <c r="C38" s="95" t="s">
        <v>64</v>
      </c>
      <c r="D38" s="75"/>
      <c r="E38" s="73"/>
      <c r="F38" s="31"/>
      <c r="G38" s="31"/>
      <c r="H38" s="40">
        <f>SUM(H39:H43)</f>
        <v>0</v>
      </c>
      <c r="I38" s="40">
        <f>SUM(I39:I43)</f>
        <v>0</v>
      </c>
      <c r="J38" s="31"/>
      <c r="K38" s="31"/>
      <c r="L38" s="40">
        <f>SUM(L39:L43)</f>
        <v>0</v>
      </c>
      <c r="M38" s="40">
        <f>SUM(M39:M43)</f>
        <v>0</v>
      </c>
      <c r="N38" s="31"/>
      <c r="O38" s="31"/>
      <c r="P38" s="40">
        <f>SUM(P39:P43)</f>
        <v>0</v>
      </c>
      <c r="Q38" s="40">
        <f>SUM(Q39:Q43)</f>
        <v>0</v>
      </c>
      <c r="R38" s="31"/>
      <c r="S38" s="31"/>
      <c r="T38" s="40">
        <f>SUM(T39:T43)</f>
        <v>0</v>
      </c>
      <c r="U38" s="40">
        <f>SUM(U39:U43)</f>
        <v>0</v>
      </c>
      <c r="V38" s="39"/>
      <c r="W38" s="39"/>
      <c r="X38" s="30">
        <f t="shared" si="0"/>
        <v>0</v>
      </c>
      <c r="Y38" s="30">
        <f t="shared" si="1"/>
        <v>0</v>
      </c>
      <c r="AA38" s="81"/>
      <c r="AB38" s="13"/>
    </row>
    <row r="39" spans="1:28" ht="12.75">
      <c r="A39" s="91">
        <v>22</v>
      </c>
      <c r="B39" s="35" t="s">
        <v>46</v>
      </c>
      <c r="C39" s="35" t="s">
        <v>194</v>
      </c>
      <c r="D39" s="36" t="s">
        <v>17</v>
      </c>
      <c r="E39" s="73"/>
      <c r="F39" s="31"/>
      <c r="G39" s="31"/>
      <c r="H39" s="30">
        <f aca="true" t="shared" si="13" ref="H39:I43">+$E39*F39</f>
        <v>0</v>
      </c>
      <c r="I39" s="30">
        <f t="shared" si="13"/>
        <v>0</v>
      </c>
      <c r="J39" s="31"/>
      <c r="K39" s="31"/>
      <c r="L39" s="30">
        <f aca="true" t="shared" si="14" ref="L39:M46">+$E39*J39</f>
        <v>0</v>
      </c>
      <c r="M39" s="30">
        <f t="shared" si="14"/>
        <v>0</v>
      </c>
      <c r="N39" s="31"/>
      <c r="O39" s="31"/>
      <c r="P39" s="30">
        <f aca="true" t="shared" si="15" ref="P39:Q46">+$E39*N39</f>
        <v>0</v>
      </c>
      <c r="Q39" s="30">
        <f t="shared" si="15"/>
        <v>0</v>
      </c>
      <c r="R39" s="31"/>
      <c r="S39" s="31"/>
      <c r="T39" s="30">
        <f aca="true" t="shared" si="16" ref="T39:U46">+$E39*R39</f>
        <v>0</v>
      </c>
      <c r="U39" s="30">
        <f t="shared" si="16"/>
        <v>0</v>
      </c>
      <c r="V39" s="31"/>
      <c r="W39" s="31"/>
      <c r="X39" s="30">
        <f t="shared" si="0"/>
        <v>0</v>
      </c>
      <c r="Y39" s="30">
        <f t="shared" si="1"/>
        <v>0</v>
      </c>
      <c r="AA39" s="78"/>
      <c r="AB39" s="13"/>
    </row>
    <row r="40" spans="1:28" ht="12.75">
      <c r="A40" s="91">
        <f>A39+1</f>
        <v>23</v>
      </c>
      <c r="B40" s="35" t="s">
        <v>47</v>
      </c>
      <c r="C40" s="35" t="s">
        <v>195</v>
      </c>
      <c r="D40" s="36" t="s">
        <v>17</v>
      </c>
      <c r="E40" s="73"/>
      <c r="F40" s="31"/>
      <c r="G40" s="31"/>
      <c r="H40" s="30">
        <f t="shared" si="13"/>
        <v>0</v>
      </c>
      <c r="I40" s="30">
        <f t="shared" si="13"/>
        <v>0</v>
      </c>
      <c r="J40" s="31"/>
      <c r="K40" s="31"/>
      <c r="L40" s="30">
        <f t="shared" si="14"/>
        <v>0</v>
      </c>
      <c r="M40" s="30">
        <f t="shared" si="14"/>
        <v>0</v>
      </c>
      <c r="N40" s="31"/>
      <c r="O40" s="31"/>
      <c r="P40" s="30">
        <f t="shared" si="15"/>
        <v>0</v>
      </c>
      <c r="Q40" s="30">
        <f t="shared" si="15"/>
        <v>0</v>
      </c>
      <c r="R40" s="31"/>
      <c r="S40" s="31"/>
      <c r="T40" s="30">
        <f t="shared" si="16"/>
        <v>0</v>
      </c>
      <c r="U40" s="30">
        <f t="shared" si="16"/>
        <v>0</v>
      </c>
      <c r="V40" s="31"/>
      <c r="W40" s="31"/>
      <c r="X40" s="30">
        <f t="shared" si="0"/>
        <v>0</v>
      </c>
      <c r="Y40" s="30">
        <f t="shared" si="1"/>
        <v>0</v>
      </c>
      <c r="AA40" s="78"/>
      <c r="AB40" s="13"/>
    </row>
    <row r="41" spans="1:28" ht="12.75">
      <c r="A41" s="91">
        <f>A40+1</f>
        <v>24</v>
      </c>
      <c r="B41" s="35" t="s">
        <v>48</v>
      </c>
      <c r="C41" s="35" t="s">
        <v>18</v>
      </c>
      <c r="D41" s="36" t="s">
        <v>17</v>
      </c>
      <c r="E41" s="73"/>
      <c r="F41" s="31"/>
      <c r="G41" s="31"/>
      <c r="H41" s="30">
        <f t="shared" si="13"/>
        <v>0</v>
      </c>
      <c r="I41" s="30">
        <f t="shared" si="13"/>
        <v>0</v>
      </c>
      <c r="J41" s="31"/>
      <c r="K41" s="31"/>
      <c r="L41" s="30">
        <f t="shared" si="14"/>
        <v>0</v>
      </c>
      <c r="M41" s="30">
        <f t="shared" si="14"/>
        <v>0</v>
      </c>
      <c r="N41" s="31"/>
      <c r="O41" s="31"/>
      <c r="P41" s="30">
        <f t="shared" si="15"/>
        <v>0</v>
      </c>
      <c r="Q41" s="30">
        <f t="shared" si="15"/>
        <v>0</v>
      </c>
      <c r="R41" s="31"/>
      <c r="S41" s="31"/>
      <c r="T41" s="30">
        <f t="shared" si="16"/>
        <v>0</v>
      </c>
      <c r="U41" s="30">
        <f t="shared" si="16"/>
        <v>0</v>
      </c>
      <c r="V41" s="31"/>
      <c r="W41" s="31"/>
      <c r="X41" s="30">
        <f t="shared" si="0"/>
        <v>0</v>
      </c>
      <c r="Y41" s="30">
        <f t="shared" si="1"/>
        <v>0</v>
      </c>
      <c r="AA41" s="78"/>
      <c r="AB41" s="13"/>
    </row>
    <row r="42" spans="1:28" ht="12.75">
      <c r="A42" s="91">
        <f>A41+1</f>
        <v>25</v>
      </c>
      <c r="B42" s="35" t="s">
        <v>49</v>
      </c>
      <c r="C42" s="35" t="s">
        <v>70</v>
      </c>
      <c r="D42" s="36" t="s">
        <v>1</v>
      </c>
      <c r="E42" s="73"/>
      <c r="F42" s="31"/>
      <c r="G42" s="31"/>
      <c r="H42" s="30">
        <f t="shared" si="13"/>
        <v>0</v>
      </c>
      <c r="I42" s="30">
        <f t="shared" si="13"/>
        <v>0</v>
      </c>
      <c r="J42" s="31"/>
      <c r="K42" s="31"/>
      <c r="L42" s="30">
        <f t="shared" si="14"/>
        <v>0</v>
      </c>
      <c r="M42" s="30">
        <f t="shared" si="14"/>
        <v>0</v>
      </c>
      <c r="N42" s="31"/>
      <c r="O42" s="31"/>
      <c r="P42" s="30">
        <f t="shared" si="15"/>
        <v>0</v>
      </c>
      <c r="Q42" s="30">
        <f t="shared" si="15"/>
        <v>0</v>
      </c>
      <c r="R42" s="31"/>
      <c r="S42" s="31"/>
      <c r="T42" s="30">
        <f t="shared" si="16"/>
        <v>0</v>
      </c>
      <c r="U42" s="30">
        <f t="shared" si="16"/>
        <v>0</v>
      </c>
      <c r="V42" s="31"/>
      <c r="W42" s="31"/>
      <c r="X42" s="30">
        <f t="shared" si="0"/>
        <v>0</v>
      </c>
      <c r="Y42" s="30">
        <f t="shared" si="1"/>
        <v>0</v>
      </c>
      <c r="AA42" s="78"/>
      <c r="AB42" s="13"/>
    </row>
    <row r="43" spans="1:28" ht="12.75">
      <c r="A43" s="91">
        <v>26</v>
      </c>
      <c r="B43" s="35" t="s">
        <v>66</v>
      </c>
      <c r="C43" s="35" t="s">
        <v>65</v>
      </c>
      <c r="D43" s="36" t="s">
        <v>1</v>
      </c>
      <c r="E43" s="73"/>
      <c r="F43" s="31"/>
      <c r="G43" s="31"/>
      <c r="H43" s="30">
        <f t="shared" si="13"/>
        <v>0</v>
      </c>
      <c r="I43" s="30">
        <f t="shared" si="13"/>
        <v>0</v>
      </c>
      <c r="J43" s="31"/>
      <c r="K43" s="31"/>
      <c r="L43" s="30">
        <f t="shared" si="14"/>
        <v>0</v>
      </c>
      <c r="M43" s="30">
        <f t="shared" si="14"/>
        <v>0</v>
      </c>
      <c r="N43" s="31"/>
      <c r="O43" s="31"/>
      <c r="P43" s="30">
        <f t="shared" si="15"/>
        <v>0</v>
      </c>
      <c r="Q43" s="30">
        <f t="shared" si="15"/>
        <v>0</v>
      </c>
      <c r="R43" s="31"/>
      <c r="S43" s="31"/>
      <c r="T43" s="30">
        <f t="shared" si="16"/>
        <v>0</v>
      </c>
      <c r="U43" s="30">
        <f t="shared" si="16"/>
        <v>0</v>
      </c>
      <c r="V43" s="31"/>
      <c r="W43" s="31"/>
      <c r="X43" s="30">
        <f t="shared" si="0"/>
        <v>0</v>
      </c>
      <c r="Y43" s="30">
        <f t="shared" si="1"/>
        <v>0</v>
      </c>
      <c r="AA43" s="78"/>
      <c r="AB43" s="13"/>
    </row>
    <row r="44" spans="1:28" ht="12.75">
      <c r="A44" s="97"/>
      <c r="B44" s="7" t="s">
        <v>19</v>
      </c>
      <c r="C44" s="98" t="s">
        <v>67</v>
      </c>
      <c r="D44" s="76"/>
      <c r="E44" s="73"/>
      <c r="F44" s="31"/>
      <c r="G44" s="31"/>
      <c r="H44" s="40">
        <f>SUM(H45:H46)</f>
        <v>0</v>
      </c>
      <c r="I44" s="40">
        <f>SUM(I45:I46)</f>
        <v>0</v>
      </c>
      <c r="J44" s="31"/>
      <c r="K44" s="31"/>
      <c r="L44" s="40">
        <f>SUM(L45:L46)</f>
        <v>0</v>
      </c>
      <c r="M44" s="40">
        <f>SUM(M45:M46)</f>
        <v>0</v>
      </c>
      <c r="N44" s="31"/>
      <c r="O44" s="31"/>
      <c r="P44" s="40">
        <f>SUM(P45:P46)</f>
        <v>0</v>
      </c>
      <c r="Q44" s="40">
        <f>SUM(Q45:Q46)</f>
        <v>0</v>
      </c>
      <c r="R44" s="31"/>
      <c r="S44" s="31"/>
      <c r="T44" s="40">
        <f>SUM(T45:T46)</f>
        <v>0</v>
      </c>
      <c r="U44" s="40">
        <f>SUM(U45:U46)</f>
        <v>0</v>
      </c>
      <c r="V44" s="39"/>
      <c r="W44" s="39"/>
      <c r="X44" s="30">
        <f t="shared" si="0"/>
        <v>0</v>
      </c>
      <c r="Y44" s="30">
        <f t="shared" si="1"/>
        <v>0</v>
      </c>
      <c r="AA44" s="80"/>
      <c r="AB44" s="13"/>
    </row>
    <row r="45" spans="1:28" ht="12.75">
      <c r="A45" s="91">
        <v>27</v>
      </c>
      <c r="B45" s="35" t="s">
        <v>50</v>
      </c>
      <c r="C45" s="35" t="s">
        <v>71</v>
      </c>
      <c r="D45" s="36" t="s">
        <v>17</v>
      </c>
      <c r="E45" s="73"/>
      <c r="F45" s="31"/>
      <c r="G45" s="31"/>
      <c r="H45" s="40">
        <f>+$E45*F45</f>
        <v>0</v>
      </c>
      <c r="I45" s="40">
        <f>+$E45*G45</f>
        <v>0</v>
      </c>
      <c r="J45" s="31"/>
      <c r="K45" s="31"/>
      <c r="L45" s="40">
        <f t="shared" si="14"/>
        <v>0</v>
      </c>
      <c r="M45" s="40">
        <f t="shared" si="14"/>
        <v>0</v>
      </c>
      <c r="N45" s="31"/>
      <c r="O45" s="31"/>
      <c r="P45" s="40">
        <f t="shared" si="15"/>
        <v>0</v>
      </c>
      <c r="Q45" s="40">
        <f t="shared" si="15"/>
        <v>0</v>
      </c>
      <c r="R45" s="31"/>
      <c r="S45" s="31"/>
      <c r="T45" s="40">
        <f t="shared" si="16"/>
        <v>0</v>
      </c>
      <c r="U45" s="40">
        <f t="shared" si="16"/>
        <v>0</v>
      </c>
      <c r="V45" s="39"/>
      <c r="W45" s="39"/>
      <c r="X45" s="30">
        <f t="shared" si="0"/>
        <v>0</v>
      </c>
      <c r="Y45" s="30">
        <f t="shared" si="1"/>
        <v>0</v>
      </c>
      <c r="AA45" s="78"/>
      <c r="AB45" s="13"/>
    </row>
    <row r="46" spans="1:28" ht="12.75">
      <c r="A46" s="91">
        <v>28</v>
      </c>
      <c r="B46" s="35" t="s">
        <v>51</v>
      </c>
      <c r="C46" s="35" t="s">
        <v>72</v>
      </c>
      <c r="D46" s="36" t="s">
        <v>17</v>
      </c>
      <c r="E46" s="73"/>
      <c r="F46" s="31"/>
      <c r="G46" s="31"/>
      <c r="H46" s="40">
        <f>+$E46*F46</f>
        <v>0</v>
      </c>
      <c r="I46" s="40">
        <f>+$E46*G46</f>
        <v>0</v>
      </c>
      <c r="J46" s="31"/>
      <c r="K46" s="31"/>
      <c r="L46" s="40">
        <f t="shared" si="14"/>
        <v>0</v>
      </c>
      <c r="M46" s="40">
        <f t="shared" si="14"/>
        <v>0</v>
      </c>
      <c r="N46" s="31"/>
      <c r="O46" s="31"/>
      <c r="P46" s="40">
        <f t="shared" si="15"/>
        <v>0</v>
      </c>
      <c r="Q46" s="40">
        <f t="shared" si="15"/>
        <v>0</v>
      </c>
      <c r="R46" s="31"/>
      <c r="S46" s="31"/>
      <c r="T46" s="40">
        <f t="shared" si="16"/>
        <v>0</v>
      </c>
      <c r="U46" s="40">
        <f t="shared" si="16"/>
        <v>0</v>
      </c>
      <c r="V46" s="39"/>
      <c r="W46" s="39"/>
      <c r="X46" s="30">
        <f t="shared" si="0"/>
        <v>0</v>
      </c>
      <c r="Y46" s="30">
        <f t="shared" si="1"/>
        <v>0</v>
      </c>
      <c r="AA46" s="78"/>
      <c r="AB46" s="13"/>
    </row>
    <row r="47" spans="1:28" ht="12.75">
      <c r="A47" s="99"/>
      <c r="B47" s="100" t="s">
        <v>68</v>
      </c>
      <c r="C47" s="98" t="s">
        <v>20</v>
      </c>
      <c r="D47" s="101"/>
      <c r="E47" s="73"/>
      <c r="F47" s="31"/>
      <c r="G47" s="31"/>
      <c r="H47" s="40">
        <f>SUM(H48:H100)</f>
        <v>0</v>
      </c>
      <c r="I47" s="40">
        <f>SUM(I48:I100)</f>
        <v>0</v>
      </c>
      <c r="J47" s="31"/>
      <c r="K47" s="31"/>
      <c r="L47" s="40">
        <f>SUM(L48:L100)</f>
        <v>0</v>
      </c>
      <c r="M47" s="40">
        <f>SUM(M48:M100)</f>
        <v>0</v>
      </c>
      <c r="N47" s="31"/>
      <c r="O47" s="31"/>
      <c r="P47" s="40">
        <f>SUM(P48:P100)</f>
        <v>0</v>
      </c>
      <c r="Q47" s="40">
        <f>SUM(Q48:Q100)</f>
        <v>0</v>
      </c>
      <c r="R47" s="31"/>
      <c r="S47" s="31"/>
      <c r="T47" s="40">
        <f>SUM(T48:T100)</f>
        <v>0</v>
      </c>
      <c r="U47" s="40">
        <f>SUM(U48:U100)</f>
        <v>0</v>
      </c>
      <c r="V47" s="39"/>
      <c r="W47" s="39"/>
      <c r="X47" s="40">
        <f t="shared" si="0"/>
        <v>0</v>
      </c>
      <c r="Y47" s="40">
        <f t="shared" si="1"/>
        <v>0</v>
      </c>
      <c r="AB47" s="13"/>
    </row>
    <row r="48" spans="1:28" ht="12.75">
      <c r="A48" s="29">
        <v>29</v>
      </c>
      <c r="B48" s="35" t="s">
        <v>52</v>
      </c>
      <c r="C48" s="35" t="s">
        <v>128</v>
      </c>
      <c r="D48" s="36" t="s">
        <v>11</v>
      </c>
      <c r="E48" s="73"/>
      <c r="F48" s="31">
        <v>250</v>
      </c>
      <c r="G48" s="31">
        <v>1000</v>
      </c>
      <c r="H48" s="40">
        <f>+$E48*F48</f>
        <v>0</v>
      </c>
      <c r="I48" s="40">
        <f>+$E48*G48</f>
        <v>0</v>
      </c>
      <c r="J48" s="31">
        <v>250</v>
      </c>
      <c r="K48" s="31">
        <v>1000</v>
      </c>
      <c r="L48" s="40">
        <f>+$E48*J48</f>
        <v>0</v>
      </c>
      <c r="M48" s="40">
        <f>+$E48*K48</f>
        <v>0</v>
      </c>
      <c r="N48" s="31">
        <v>250</v>
      </c>
      <c r="O48" s="31">
        <v>1000</v>
      </c>
      <c r="P48" s="40">
        <f>+$E48*N48</f>
        <v>0</v>
      </c>
      <c r="Q48" s="40">
        <f>+$E48*O48</f>
        <v>0</v>
      </c>
      <c r="R48" s="31">
        <v>250</v>
      </c>
      <c r="S48" s="31">
        <v>1000</v>
      </c>
      <c r="T48" s="40">
        <f>+$E48*R48</f>
        <v>0</v>
      </c>
      <c r="U48" s="40">
        <f>+$E48*S48</f>
        <v>0</v>
      </c>
      <c r="V48" s="39">
        <f>F48+J48+N48+R48</f>
        <v>1000</v>
      </c>
      <c r="W48" s="39">
        <f>G48+K48+O48+S48</f>
        <v>4000</v>
      </c>
      <c r="X48" s="30">
        <f t="shared" si="0"/>
        <v>0</v>
      </c>
      <c r="Y48" s="30">
        <f t="shared" si="1"/>
        <v>0</v>
      </c>
      <c r="AA48" s="78"/>
      <c r="AB48" s="13"/>
    </row>
    <row r="49" spans="1:28" ht="12.75">
      <c r="A49" s="99"/>
      <c r="B49" s="102"/>
      <c r="C49" s="194" t="s">
        <v>174</v>
      </c>
      <c r="D49" s="89"/>
      <c r="E49" s="73"/>
      <c r="F49" s="31"/>
      <c r="G49" s="31"/>
      <c r="H49" s="40"/>
      <c r="I49" s="40"/>
      <c r="J49" s="31"/>
      <c r="K49" s="31"/>
      <c r="L49" s="40"/>
      <c r="M49" s="40"/>
      <c r="N49" s="31"/>
      <c r="O49" s="31"/>
      <c r="P49" s="40"/>
      <c r="Q49" s="40"/>
      <c r="R49" s="31"/>
      <c r="S49" s="31"/>
      <c r="T49" s="40"/>
      <c r="U49" s="40"/>
      <c r="V49" s="39"/>
      <c r="W49" s="39"/>
      <c r="X49" s="30"/>
      <c r="Y49" s="30"/>
      <c r="AA49" s="78"/>
      <c r="AB49" s="13"/>
    </row>
    <row r="50" spans="1:28" ht="12.75">
      <c r="A50" s="99"/>
      <c r="B50" s="102"/>
      <c r="C50" s="195" t="s">
        <v>132</v>
      </c>
      <c r="D50" s="89"/>
      <c r="E50" s="73"/>
      <c r="F50" s="31"/>
      <c r="G50" s="31"/>
      <c r="H50" s="40"/>
      <c r="I50" s="40"/>
      <c r="J50" s="31"/>
      <c r="K50" s="31"/>
      <c r="L50" s="40"/>
      <c r="M50" s="40"/>
      <c r="N50" s="31"/>
      <c r="O50" s="31"/>
      <c r="P50" s="40"/>
      <c r="Q50" s="40"/>
      <c r="R50" s="31"/>
      <c r="S50" s="31"/>
      <c r="T50" s="40"/>
      <c r="U50" s="40"/>
      <c r="V50" s="39"/>
      <c r="W50" s="39"/>
      <c r="X50" s="30"/>
      <c r="Y50" s="30"/>
      <c r="AA50" s="78"/>
      <c r="AB50" s="13"/>
    </row>
    <row r="51" spans="1:28" ht="12.75">
      <c r="A51" s="99"/>
      <c r="B51" s="102"/>
      <c r="C51" s="195" t="s">
        <v>212</v>
      </c>
      <c r="D51" s="89"/>
      <c r="E51" s="73"/>
      <c r="F51" s="31"/>
      <c r="G51" s="31"/>
      <c r="H51" s="40"/>
      <c r="I51" s="40"/>
      <c r="J51" s="31"/>
      <c r="K51" s="31"/>
      <c r="L51" s="40"/>
      <c r="M51" s="40"/>
      <c r="N51" s="31"/>
      <c r="O51" s="31"/>
      <c r="P51" s="40"/>
      <c r="Q51" s="40"/>
      <c r="R51" s="31"/>
      <c r="S51" s="31"/>
      <c r="T51" s="40"/>
      <c r="U51" s="40"/>
      <c r="V51" s="39"/>
      <c r="W51" s="39"/>
      <c r="X51" s="30"/>
      <c r="Y51" s="30"/>
      <c r="AA51" s="78"/>
      <c r="AB51" s="13"/>
    </row>
    <row r="52" spans="1:28" ht="12.75">
      <c r="A52" s="99"/>
      <c r="B52" s="102"/>
      <c r="C52" s="195" t="s">
        <v>134</v>
      </c>
      <c r="D52" s="89"/>
      <c r="E52" s="73"/>
      <c r="F52" s="31"/>
      <c r="G52" s="31"/>
      <c r="H52" s="40"/>
      <c r="I52" s="40"/>
      <c r="J52" s="31"/>
      <c r="K52" s="31"/>
      <c r="L52" s="40"/>
      <c r="M52" s="40"/>
      <c r="N52" s="31"/>
      <c r="O52" s="31"/>
      <c r="P52" s="40"/>
      <c r="Q52" s="40"/>
      <c r="R52" s="31"/>
      <c r="S52" s="31"/>
      <c r="T52" s="40"/>
      <c r="U52" s="40"/>
      <c r="V52" s="39"/>
      <c r="W52" s="39"/>
      <c r="X52" s="30"/>
      <c r="Y52" s="30"/>
      <c r="AA52" s="78"/>
      <c r="AB52" s="13"/>
    </row>
    <row r="53" spans="1:28" ht="12.75">
      <c r="A53" s="99"/>
      <c r="B53" s="102"/>
      <c r="C53" s="195" t="s">
        <v>83</v>
      </c>
      <c r="D53" s="89"/>
      <c r="E53" s="73"/>
      <c r="F53" s="31"/>
      <c r="G53" s="31"/>
      <c r="H53" s="40"/>
      <c r="I53" s="40"/>
      <c r="J53" s="31"/>
      <c r="K53" s="31"/>
      <c r="L53" s="40"/>
      <c r="M53" s="40"/>
      <c r="N53" s="31"/>
      <c r="O53" s="31"/>
      <c r="P53" s="40"/>
      <c r="Q53" s="40"/>
      <c r="R53" s="31"/>
      <c r="S53" s="31"/>
      <c r="T53" s="40"/>
      <c r="U53" s="40"/>
      <c r="V53" s="39"/>
      <c r="W53" s="39"/>
      <c r="X53" s="30"/>
      <c r="Y53" s="30"/>
      <c r="AA53" s="78"/>
      <c r="AB53" s="13"/>
    </row>
    <row r="54" spans="1:28" ht="12.75">
      <c r="A54" s="99"/>
      <c r="B54" s="102"/>
      <c r="C54" s="196" t="s">
        <v>135</v>
      </c>
      <c r="D54" s="89"/>
      <c r="E54" s="73"/>
      <c r="F54" s="31"/>
      <c r="G54" s="31"/>
      <c r="H54" s="40"/>
      <c r="I54" s="40"/>
      <c r="J54" s="31"/>
      <c r="K54" s="31"/>
      <c r="L54" s="40"/>
      <c r="M54" s="40"/>
      <c r="N54" s="31"/>
      <c r="O54" s="31"/>
      <c r="P54" s="40"/>
      <c r="Q54" s="40"/>
      <c r="R54" s="31"/>
      <c r="S54" s="31"/>
      <c r="T54" s="40"/>
      <c r="U54" s="40"/>
      <c r="V54" s="39"/>
      <c r="W54" s="39"/>
      <c r="X54" s="30"/>
      <c r="Y54" s="30"/>
      <c r="AA54" s="78"/>
      <c r="AB54" s="13"/>
    </row>
    <row r="55" spans="1:28" ht="12.75">
      <c r="A55" s="99"/>
      <c r="B55" s="102"/>
      <c r="C55" s="195" t="s">
        <v>80</v>
      </c>
      <c r="D55" s="89"/>
      <c r="E55" s="73"/>
      <c r="F55" s="31"/>
      <c r="G55" s="31"/>
      <c r="H55" s="40"/>
      <c r="I55" s="40"/>
      <c r="J55" s="31"/>
      <c r="K55" s="31"/>
      <c r="L55" s="40"/>
      <c r="M55" s="40"/>
      <c r="N55" s="31"/>
      <c r="O55" s="31"/>
      <c r="P55" s="40"/>
      <c r="Q55" s="40"/>
      <c r="R55" s="31"/>
      <c r="S55" s="31"/>
      <c r="T55" s="40"/>
      <c r="U55" s="40"/>
      <c r="V55" s="39"/>
      <c r="W55" s="39"/>
      <c r="X55" s="30"/>
      <c r="Y55" s="30"/>
      <c r="AA55" s="78"/>
      <c r="AB55" s="13"/>
    </row>
    <row r="56" spans="1:28" ht="12.75">
      <c r="A56" s="29">
        <v>30</v>
      </c>
      <c r="B56" s="35" t="s">
        <v>53</v>
      </c>
      <c r="C56" s="35" t="s">
        <v>85</v>
      </c>
      <c r="D56" s="36" t="s">
        <v>11</v>
      </c>
      <c r="E56" s="73"/>
      <c r="F56" s="31">
        <v>125</v>
      </c>
      <c r="G56" s="31">
        <v>1000</v>
      </c>
      <c r="H56" s="40">
        <f>+$E56*F56</f>
        <v>0</v>
      </c>
      <c r="I56" s="40">
        <f>+$E56*G56</f>
        <v>0</v>
      </c>
      <c r="J56" s="31">
        <v>125</v>
      </c>
      <c r="K56" s="31">
        <v>1000</v>
      </c>
      <c r="L56" s="40">
        <f>+$E56*J56</f>
        <v>0</v>
      </c>
      <c r="M56" s="40">
        <f>+$E56*K56</f>
        <v>0</v>
      </c>
      <c r="N56" s="31">
        <v>125</v>
      </c>
      <c r="O56" s="31">
        <v>1000</v>
      </c>
      <c r="P56" s="40">
        <f>+$E56*N56</f>
        <v>0</v>
      </c>
      <c r="Q56" s="40">
        <f>+$E56*O56</f>
        <v>0</v>
      </c>
      <c r="R56" s="31">
        <v>125</v>
      </c>
      <c r="S56" s="31">
        <v>1000</v>
      </c>
      <c r="T56" s="40">
        <f>+$E56*R56</f>
        <v>0</v>
      </c>
      <c r="U56" s="40">
        <f>+$E56*S56</f>
        <v>0</v>
      </c>
      <c r="V56" s="39">
        <f>F56+J56+N56+R56</f>
        <v>500</v>
      </c>
      <c r="W56" s="39">
        <f>G56+K56+O56+S56</f>
        <v>4000</v>
      </c>
      <c r="X56" s="40">
        <f>+H56+L56+P56+T56</f>
        <v>0</v>
      </c>
      <c r="Y56" s="40">
        <f>+I56+M56+Q56+U56</f>
        <v>0</v>
      </c>
      <c r="AA56" s="78"/>
      <c r="AB56" s="13"/>
    </row>
    <row r="57" spans="1:28" ht="12.75">
      <c r="A57" s="99"/>
      <c r="B57" s="102"/>
      <c r="C57" s="194" t="s">
        <v>175</v>
      </c>
      <c r="D57" s="89"/>
      <c r="E57" s="73"/>
      <c r="F57" s="114"/>
      <c r="G57" s="114"/>
      <c r="H57" s="40"/>
      <c r="I57" s="40"/>
      <c r="J57" s="114"/>
      <c r="K57" s="114"/>
      <c r="L57" s="40"/>
      <c r="M57" s="40"/>
      <c r="N57" s="114"/>
      <c r="O57" s="114"/>
      <c r="P57" s="40"/>
      <c r="Q57" s="40"/>
      <c r="R57" s="114"/>
      <c r="S57" s="114"/>
      <c r="T57" s="40"/>
      <c r="U57" s="40"/>
      <c r="V57" s="39"/>
      <c r="W57" s="39"/>
      <c r="X57" s="30"/>
      <c r="Y57" s="30"/>
      <c r="AB57" s="13"/>
    </row>
    <row r="58" spans="1:28" ht="12.75">
      <c r="A58" s="99"/>
      <c r="B58" s="102"/>
      <c r="C58" s="195" t="s">
        <v>132</v>
      </c>
      <c r="D58" s="89"/>
      <c r="E58" s="73"/>
      <c r="F58" s="31"/>
      <c r="G58" s="31"/>
      <c r="H58" s="40"/>
      <c r="I58" s="40"/>
      <c r="J58" s="31"/>
      <c r="K58" s="31"/>
      <c r="L58" s="40"/>
      <c r="M58" s="40"/>
      <c r="N58" s="31"/>
      <c r="O58" s="31"/>
      <c r="P58" s="40"/>
      <c r="Q58" s="40"/>
      <c r="R58" s="31"/>
      <c r="S58" s="31"/>
      <c r="T58" s="40"/>
      <c r="U58" s="40"/>
      <c r="V58" s="39"/>
      <c r="W58" s="39"/>
      <c r="X58" s="30"/>
      <c r="Y58" s="30"/>
      <c r="AB58" s="13"/>
    </row>
    <row r="59" spans="1:28" ht="12.75">
      <c r="A59" s="99"/>
      <c r="B59" s="102"/>
      <c r="C59" s="195" t="s">
        <v>212</v>
      </c>
      <c r="D59" s="89"/>
      <c r="E59" s="73"/>
      <c r="F59" s="31"/>
      <c r="G59" s="31"/>
      <c r="H59" s="40"/>
      <c r="I59" s="40"/>
      <c r="J59" s="31"/>
      <c r="K59" s="31"/>
      <c r="L59" s="40"/>
      <c r="M59" s="40"/>
      <c r="N59" s="31"/>
      <c r="O59" s="31"/>
      <c r="P59" s="40"/>
      <c r="Q59" s="40"/>
      <c r="R59" s="31"/>
      <c r="S59" s="31"/>
      <c r="T59" s="40"/>
      <c r="U59" s="40"/>
      <c r="V59" s="39"/>
      <c r="W59" s="39"/>
      <c r="X59" s="30"/>
      <c r="Y59" s="30"/>
      <c r="AB59" s="13"/>
    </row>
    <row r="60" spans="1:28" ht="12.75">
      <c r="A60" s="99"/>
      <c r="B60" s="102"/>
      <c r="C60" s="195" t="s">
        <v>134</v>
      </c>
      <c r="D60" s="89"/>
      <c r="E60" s="73"/>
      <c r="F60" s="31"/>
      <c r="G60" s="31"/>
      <c r="H60" s="40"/>
      <c r="I60" s="40"/>
      <c r="J60" s="31"/>
      <c r="K60" s="31"/>
      <c r="L60" s="40"/>
      <c r="M60" s="40"/>
      <c r="N60" s="31"/>
      <c r="O60" s="31"/>
      <c r="P60" s="40"/>
      <c r="Q60" s="40"/>
      <c r="R60" s="31"/>
      <c r="S60" s="31"/>
      <c r="T60" s="40"/>
      <c r="U60" s="40"/>
      <c r="V60" s="39"/>
      <c r="W60" s="39"/>
      <c r="X60" s="30"/>
      <c r="Y60" s="30"/>
      <c r="AB60" s="13"/>
    </row>
    <row r="61" spans="1:28" ht="12.75">
      <c r="A61" s="99"/>
      <c r="B61" s="102"/>
      <c r="C61" s="195" t="s">
        <v>83</v>
      </c>
      <c r="D61" s="89"/>
      <c r="E61" s="73"/>
      <c r="F61" s="31"/>
      <c r="G61" s="31"/>
      <c r="H61" s="40"/>
      <c r="I61" s="40"/>
      <c r="J61" s="31"/>
      <c r="K61" s="31"/>
      <c r="L61" s="40"/>
      <c r="M61" s="40"/>
      <c r="N61" s="31"/>
      <c r="O61" s="31"/>
      <c r="P61" s="40"/>
      <c r="Q61" s="40"/>
      <c r="R61" s="31"/>
      <c r="S61" s="31"/>
      <c r="T61" s="40"/>
      <c r="U61" s="40"/>
      <c r="V61" s="39"/>
      <c r="W61" s="39"/>
      <c r="X61" s="30"/>
      <c r="Y61" s="30"/>
      <c r="AB61" s="13"/>
    </row>
    <row r="62" spans="1:28" ht="12.75">
      <c r="A62" s="99"/>
      <c r="B62" s="102"/>
      <c r="C62" s="196" t="s">
        <v>135</v>
      </c>
      <c r="D62" s="89"/>
      <c r="E62" s="73"/>
      <c r="F62" s="31"/>
      <c r="G62" s="31"/>
      <c r="H62" s="40"/>
      <c r="I62" s="40"/>
      <c r="J62" s="31"/>
      <c r="K62" s="31"/>
      <c r="L62" s="40"/>
      <c r="M62" s="40"/>
      <c r="N62" s="31"/>
      <c r="O62" s="31"/>
      <c r="P62" s="40"/>
      <c r="Q62" s="40"/>
      <c r="R62" s="31"/>
      <c r="S62" s="31"/>
      <c r="T62" s="40"/>
      <c r="U62" s="40"/>
      <c r="V62" s="39"/>
      <c r="W62" s="39"/>
      <c r="X62" s="30"/>
      <c r="Y62" s="30"/>
      <c r="AB62" s="13"/>
    </row>
    <row r="63" spans="1:28" ht="12.75">
      <c r="A63" s="99"/>
      <c r="B63" s="102"/>
      <c r="C63" s="195" t="s">
        <v>80</v>
      </c>
      <c r="D63" s="89"/>
      <c r="E63" s="73"/>
      <c r="F63" s="31"/>
      <c r="G63" s="31"/>
      <c r="H63" s="40"/>
      <c r="I63" s="40"/>
      <c r="J63" s="31"/>
      <c r="K63" s="31"/>
      <c r="L63" s="40"/>
      <c r="M63" s="40"/>
      <c r="N63" s="31"/>
      <c r="O63" s="31"/>
      <c r="P63" s="40"/>
      <c r="Q63" s="40"/>
      <c r="R63" s="31"/>
      <c r="S63" s="31"/>
      <c r="T63" s="40"/>
      <c r="U63" s="40"/>
      <c r="V63" s="39"/>
      <c r="W63" s="39"/>
      <c r="X63" s="30"/>
      <c r="Y63" s="30"/>
      <c r="AB63" s="13"/>
    </row>
    <row r="64" spans="1:28" ht="12.75">
      <c r="A64" s="29">
        <v>31</v>
      </c>
      <c r="B64" s="35" t="s">
        <v>55</v>
      </c>
      <c r="C64" s="35" t="s">
        <v>86</v>
      </c>
      <c r="D64" s="36" t="s">
        <v>11</v>
      </c>
      <c r="E64" s="73"/>
      <c r="F64" s="39">
        <f>13*5</f>
        <v>65</v>
      </c>
      <c r="G64" s="31">
        <v>1000</v>
      </c>
      <c r="H64" s="40">
        <f>+$E64*F64</f>
        <v>0</v>
      </c>
      <c r="I64" s="40">
        <f>+$E64*G64</f>
        <v>0</v>
      </c>
      <c r="J64" s="39">
        <f>13*5</f>
        <v>65</v>
      </c>
      <c r="K64" s="31">
        <v>1000</v>
      </c>
      <c r="L64" s="40">
        <f>+$E64*J64</f>
        <v>0</v>
      </c>
      <c r="M64" s="40">
        <f>+$E64*K64</f>
        <v>0</v>
      </c>
      <c r="N64" s="39">
        <f>13*5</f>
        <v>65</v>
      </c>
      <c r="O64" s="31">
        <v>1000</v>
      </c>
      <c r="P64" s="40">
        <f>+$E64*N64</f>
        <v>0</v>
      </c>
      <c r="Q64" s="40">
        <f>+$E64*O64</f>
        <v>0</v>
      </c>
      <c r="R64" s="39">
        <f>13*5</f>
        <v>65</v>
      </c>
      <c r="S64" s="31">
        <v>1000</v>
      </c>
      <c r="T64" s="40">
        <f>+$E64*R64</f>
        <v>0</v>
      </c>
      <c r="U64" s="40">
        <f>+$E64*S64</f>
        <v>0</v>
      </c>
      <c r="V64" s="39">
        <f>F64+J64+N64+R64</f>
        <v>260</v>
      </c>
      <c r="W64" s="39">
        <f>G64+K64+O64+S64</f>
        <v>4000</v>
      </c>
      <c r="X64" s="30">
        <f>+H64+L64+P64+T64</f>
        <v>0</v>
      </c>
      <c r="Y64" s="30">
        <f>+I64+M64+Q64+U64</f>
        <v>0</v>
      </c>
      <c r="AA64" s="78"/>
      <c r="AB64" s="13"/>
    </row>
    <row r="65" spans="1:28" ht="12.75">
      <c r="A65" s="99"/>
      <c r="B65" s="102"/>
      <c r="C65" s="194" t="s">
        <v>176</v>
      </c>
      <c r="D65" s="89"/>
      <c r="E65" s="73"/>
      <c r="F65" s="31"/>
      <c r="G65" s="31"/>
      <c r="H65" s="40"/>
      <c r="I65" s="40"/>
      <c r="J65" s="31"/>
      <c r="K65" s="31"/>
      <c r="L65" s="40"/>
      <c r="M65" s="40"/>
      <c r="N65" s="31"/>
      <c r="O65" s="31"/>
      <c r="P65" s="40"/>
      <c r="Q65" s="40"/>
      <c r="R65" s="31"/>
      <c r="S65" s="31"/>
      <c r="T65" s="40"/>
      <c r="U65" s="40"/>
      <c r="V65" s="39"/>
      <c r="W65" s="39"/>
      <c r="X65" s="30"/>
      <c r="Y65" s="30"/>
      <c r="AB65" s="13"/>
    </row>
    <row r="66" spans="1:28" ht="12.75">
      <c r="A66" s="99"/>
      <c r="B66" s="102"/>
      <c r="C66" s="195" t="s">
        <v>132</v>
      </c>
      <c r="D66" s="89"/>
      <c r="E66" s="73"/>
      <c r="F66" s="31"/>
      <c r="G66" s="31"/>
      <c r="H66" s="40"/>
      <c r="I66" s="40"/>
      <c r="J66" s="31"/>
      <c r="K66" s="31"/>
      <c r="L66" s="40"/>
      <c r="M66" s="40"/>
      <c r="N66" s="31"/>
      <c r="O66" s="31"/>
      <c r="P66" s="40"/>
      <c r="Q66" s="40"/>
      <c r="R66" s="31"/>
      <c r="S66" s="31"/>
      <c r="T66" s="40"/>
      <c r="U66" s="40"/>
      <c r="V66" s="39"/>
      <c r="W66" s="39"/>
      <c r="X66" s="30"/>
      <c r="Y66" s="30"/>
      <c r="AB66" s="13"/>
    </row>
    <row r="67" spans="1:28" ht="12.75">
      <c r="A67" s="99"/>
      <c r="B67" s="102"/>
      <c r="C67" s="195" t="s">
        <v>212</v>
      </c>
      <c r="D67" s="89"/>
      <c r="E67" s="73"/>
      <c r="F67" s="31"/>
      <c r="G67" s="31"/>
      <c r="H67" s="40"/>
      <c r="I67" s="40"/>
      <c r="J67" s="31"/>
      <c r="K67" s="31"/>
      <c r="L67" s="40"/>
      <c r="M67" s="40"/>
      <c r="N67" s="31"/>
      <c r="O67" s="31"/>
      <c r="P67" s="40"/>
      <c r="Q67" s="40"/>
      <c r="R67" s="31"/>
      <c r="S67" s="31"/>
      <c r="T67" s="40"/>
      <c r="U67" s="40"/>
      <c r="V67" s="39"/>
      <c r="W67" s="39"/>
      <c r="X67" s="30"/>
      <c r="Y67" s="30"/>
      <c r="AB67" s="13"/>
    </row>
    <row r="68" spans="1:28" ht="12.75">
      <c r="A68" s="99"/>
      <c r="B68" s="102"/>
      <c r="C68" s="195" t="s">
        <v>134</v>
      </c>
      <c r="D68" s="89"/>
      <c r="E68" s="73"/>
      <c r="F68" s="31"/>
      <c r="G68" s="31"/>
      <c r="H68" s="40"/>
      <c r="I68" s="40"/>
      <c r="J68" s="31"/>
      <c r="K68" s="31"/>
      <c r="L68" s="40"/>
      <c r="M68" s="40"/>
      <c r="N68" s="31"/>
      <c r="O68" s="31"/>
      <c r="P68" s="40"/>
      <c r="Q68" s="40"/>
      <c r="R68" s="31"/>
      <c r="S68" s="31"/>
      <c r="T68" s="40"/>
      <c r="U68" s="40"/>
      <c r="V68" s="39"/>
      <c r="W68" s="39"/>
      <c r="X68" s="30"/>
      <c r="Y68" s="30"/>
      <c r="AB68" s="13"/>
    </row>
    <row r="69" spans="1:28" ht="12.75">
      <c r="A69" s="99"/>
      <c r="B69" s="102"/>
      <c r="C69" s="195" t="s">
        <v>83</v>
      </c>
      <c r="D69" s="89"/>
      <c r="E69" s="73"/>
      <c r="F69" s="31"/>
      <c r="G69" s="31"/>
      <c r="H69" s="40"/>
      <c r="I69" s="40"/>
      <c r="J69" s="31"/>
      <c r="K69" s="31"/>
      <c r="L69" s="40"/>
      <c r="M69" s="40"/>
      <c r="N69" s="31"/>
      <c r="O69" s="31"/>
      <c r="P69" s="40"/>
      <c r="Q69" s="40"/>
      <c r="R69" s="31"/>
      <c r="S69" s="31"/>
      <c r="T69" s="40"/>
      <c r="U69" s="40"/>
      <c r="V69" s="39"/>
      <c r="W69" s="39"/>
      <c r="X69" s="30"/>
      <c r="Y69" s="30"/>
      <c r="AB69" s="13"/>
    </row>
    <row r="70" spans="1:28" ht="12.75">
      <c r="A70" s="99"/>
      <c r="B70" s="102"/>
      <c r="C70" s="196" t="s">
        <v>135</v>
      </c>
      <c r="D70" s="89"/>
      <c r="E70" s="73"/>
      <c r="F70" s="31"/>
      <c r="G70" s="31"/>
      <c r="H70" s="40"/>
      <c r="I70" s="40"/>
      <c r="J70" s="31"/>
      <c r="K70" s="31"/>
      <c r="L70" s="40"/>
      <c r="M70" s="40"/>
      <c r="N70" s="31"/>
      <c r="O70" s="31"/>
      <c r="P70" s="40"/>
      <c r="Q70" s="40"/>
      <c r="R70" s="31"/>
      <c r="S70" s="31"/>
      <c r="T70" s="40"/>
      <c r="U70" s="40"/>
      <c r="V70" s="39"/>
      <c r="W70" s="39"/>
      <c r="X70" s="30"/>
      <c r="Y70" s="30"/>
      <c r="AB70" s="13"/>
    </row>
    <row r="71" spans="1:28" ht="12.75">
      <c r="A71" s="99"/>
      <c r="B71" s="102"/>
      <c r="C71" s="195" t="s">
        <v>80</v>
      </c>
      <c r="D71" s="89"/>
      <c r="E71" s="73"/>
      <c r="F71" s="31"/>
      <c r="G71" s="31"/>
      <c r="H71" s="40"/>
      <c r="I71" s="40"/>
      <c r="J71" s="31"/>
      <c r="K71" s="31"/>
      <c r="L71" s="40"/>
      <c r="M71" s="40"/>
      <c r="N71" s="31"/>
      <c r="O71" s="31"/>
      <c r="P71" s="40"/>
      <c r="Q71" s="40"/>
      <c r="R71" s="31"/>
      <c r="S71" s="31"/>
      <c r="T71" s="40"/>
      <c r="U71" s="40"/>
      <c r="V71" s="39"/>
      <c r="W71" s="39"/>
      <c r="X71" s="30"/>
      <c r="Y71" s="30"/>
      <c r="AB71" s="13"/>
    </row>
    <row r="72" spans="1:28" ht="12.75">
      <c r="A72" s="29">
        <v>32</v>
      </c>
      <c r="B72" s="35" t="s">
        <v>74</v>
      </c>
      <c r="C72" s="208" t="s">
        <v>210</v>
      </c>
      <c r="D72" s="36" t="s">
        <v>11</v>
      </c>
      <c r="E72" s="73"/>
      <c r="F72" s="31">
        <v>250</v>
      </c>
      <c r="G72" s="31">
        <v>1000</v>
      </c>
      <c r="H72" s="40">
        <f>+$E72*F72</f>
        <v>0</v>
      </c>
      <c r="I72" s="40">
        <f>+$E72*G72</f>
        <v>0</v>
      </c>
      <c r="J72" s="31">
        <v>250</v>
      </c>
      <c r="K72" s="31">
        <v>1000</v>
      </c>
      <c r="L72" s="40">
        <f>+$E72*J72</f>
        <v>0</v>
      </c>
      <c r="M72" s="40">
        <f>+$E72*K72</f>
        <v>0</v>
      </c>
      <c r="N72" s="31">
        <v>250</v>
      </c>
      <c r="O72" s="31">
        <v>1000</v>
      </c>
      <c r="P72" s="40">
        <f>+$E72*N72</f>
        <v>0</v>
      </c>
      <c r="Q72" s="40">
        <f>+$E72*O72</f>
        <v>0</v>
      </c>
      <c r="R72" s="31">
        <v>250</v>
      </c>
      <c r="S72" s="31">
        <v>1000</v>
      </c>
      <c r="T72" s="40">
        <f>+$E72*R72</f>
        <v>0</v>
      </c>
      <c r="U72" s="40">
        <f>+$E72*S72</f>
        <v>0</v>
      </c>
      <c r="V72" s="39">
        <f>F72+J72+N72+R72</f>
        <v>1000</v>
      </c>
      <c r="W72" s="39">
        <f>G72+K72+O72+S72</f>
        <v>4000</v>
      </c>
      <c r="X72" s="30">
        <f>+H72+L72+P72+T72</f>
        <v>0</v>
      </c>
      <c r="Y72" s="30">
        <f>+I72+M72+Q72+U72</f>
        <v>0</v>
      </c>
      <c r="AA72" s="78"/>
      <c r="AB72" s="13"/>
    </row>
    <row r="73" spans="1:28" ht="12.75">
      <c r="A73" s="99"/>
      <c r="B73" s="102"/>
      <c r="C73" s="194" t="s">
        <v>174</v>
      </c>
      <c r="D73" s="89"/>
      <c r="E73" s="73"/>
      <c r="F73" s="31"/>
      <c r="G73" s="31"/>
      <c r="H73" s="40"/>
      <c r="I73" s="40"/>
      <c r="J73" s="31"/>
      <c r="K73" s="31"/>
      <c r="L73" s="40"/>
      <c r="M73" s="40"/>
      <c r="N73" s="31"/>
      <c r="O73" s="31"/>
      <c r="P73" s="40"/>
      <c r="Q73" s="40"/>
      <c r="R73" s="31"/>
      <c r="S73" s="31"/>
      <c r="T73" s="40"/>
      <c r="U73" s="40"/>
      <c r="V73" s="39"/>
      <c r="W73" s="39"/>
      <c r="X73" s="30"/>
      <c r="Y73" s="30"/>
      <c r="AB73" s="13"/>
    </row>
    <row r="74" spans="1:28" ht="12.75">
      <c r="A74" s="99"/>
      <c r="B74" s="102"/>
      <c r="C74" s="195" t="s">
        <v>132</v>
      </c>
      <c r="D74" s="89"/>
      <c r="E74" s="73"/>
      <c r="F74" s="31"/>
      <c r="G74" s="31"/>
      <c r="H74" s="40"/>
      <c r="I74" s="40"/>
      <c r="J74" s="31"/>
      <c r="K74" s="31"/>
      <c r="L74" s="40"/>
      <c r="M74" s="40"/>
      <c r="N74" s="31"/>
      <c r="O74" s="31"/>
      <c r="P74" s="40"/>
      <c r="Q74" s="40"/>
      <c r="R74" s="31"/>
      <c r="S74" s="31"/>
      <c r="T74" s="40"/>
      <c r="U74" s="40"/>
      <c r="V74" s="39"/>
      <c r="W74" s="39"/>
      <c r="X74" s="30"/>
      <c r="Y74" s="30"/>
      <c r="AB74" s="13"/>
    </row>
    <row r="75" spans="1:28" ht="12.75">
      <c r="A75" s="99"/>
      <c r="B75" s="102"/>
      <c r="C75" s="195" t="s">
        <v>212</v>
      </c>
      <c r="D75" s="89"/>
      <c r="E75" s="73"/>
      <c r="F75" s="31"/>
      <c r="G75" s="31"/>
      <c r="H75" s="40"/>
      <c r="I75" s="40"/>
      <c r="J75" s="31"/>
      <c r="K75" s="31"/>
      <c r="L75" s="40"/>
      <c r="M75" s="40"/>
      <c r="N75" s="31"/>
      <c r="O75" s="31"/>
      <c r="P75" s="40"/>
      <c r="Q75" s="40"/>
      <c r="R75" s="31"/>
      <c r="S75" s="31"/>
      <c r="T75" s="40"/>
      <c r="U75" s="40"/>
      <c r="V75" s="39"/>
      <c r="W75" s="39"/>
      <c r="X75" s="30"/>
      <c r="Y75" s="30"/>
      <c r="AB75" s="13"/>
    </row>
    <row r="76" spans="1:28" ht="12.75">
      <c r="A76" s="99"/>
      <c r="B76" s="102"/>
      <c r="C76" s="195" t="s">
        <v>134</v>
      </c>
      <c r="D76" s="89"/>
      <c r="E76" s="73"/>
      <c r="F76" s="31"/>
      <c r="G76" s="31"/>
      <c r="H76" s="40"/>
      <c r="I76" s="40"/>
      <c r="J76" s="31"/>
      <c r="K76" s="31"/>
      <c r="L76" s="40"/>
      <c r="M76" s="40"/>
      <c r="N76" s="31"/>
      <c r="O76" s="31"/>
      <c r="P76" s="40"/>
      <c r="Q76" s="40"/>
      <c r="R76" s="31"/>
      <c r="S76" s="31"/>
      <c r="T76" s="40"/>
      <c r="U76" s="40"/>
      <c r="V76" s="39"/>
      <c r="W76" s="39"/>
      <c r="X76" s="30"/>
      <c r="Y76" s="30"/>
      <c r="AB76" s="13"/>
    </row>
    <row r="77" spans="1:28" ht="12.75">
      <c r="A77" s="99"/>
      <c r="B77" s="102"/>
      <c r="C77" s="195" t="s">
        <v>83</v>
      </c>
      <c r="D77" s="89"/>
      <c r="E77" s="73"/>
      <c r="F77" s="31"/>
      <c r="G77" s="31"/>
      <c r="H77" s="40"/>
      <c r="I77" s="40"/>
      <c r="J77" s="31"/>
      <c r="K77" s="31"/>
      <c r="L77" s="40"/>
      <c r="M77" s="40"/>
      <c r="N77" s="31"/>
      <c r="O77" s="31"/>
      <c r="P77" s="40"/>
      <c r="Q77" s="40"/>
      <c r="R77" s="31"/>
      <c r="S77" s="31"/>
      <c r="T77" s="40"/>
      <c r="U77" s="40"/>
      <c r="V77" s="39"/>
      <c r="W77" s="39"/>
      <c r="X77" s="30"/>
      <c r="Y77" s="30"/>
      <c r="AB77" s="13"/>
    </row>
    <row r="78" spans="1:28" ht="12.75">
      <c r="A78" s="99"/>
      <c r="B78" s="102"/>
      <c r="C78" s="196" t="s">
        <v>135</v>
      </c>
      <c r="D78" s="89"/>
      <c r="E78" s="73"/>
      <c r="F78" s="31"/>
      <c r="G78" s="31"/>
      <c r="H78" s="40"/>
      <c r="I78" s="40"/>
      <c r="J78" s="31"/>
      <c r="K78" s="31"/>
      <c r="L78" s="40"/>
      <c r="M78" s="40"/>
      <c r="N78" s="31"/>
      <c r="O78" s="31"/>
      <c r="P78" s="40"/>
      <c r="Q78" s="40"/>
      <c r="R78" s="31"/>
      <c r="S78" s="31"/>
      <c r="T78" s="40"/>
      <c r="U78" s="40"/>
      <c r="V78" s="39"/>
      <c r="W78" s="39"/>
      <c r="X78" s="30"/>
      <c r="Y78" s="30"/>
      <c r="AB78" s="13"/>
    </row>
    <row r="79" spans="1:28" ht="12.75">
      <c r="A79" s="99"/>
      <c r="B79" s="102"/>
      <c r="C79" s="195" t="s">
        <v>213</v>
      </c>
      <c r="D79" s="89"/>
      <c r="E79" s="73"/>
      <c r="F79" s="31"/>
      <c r="G79" s="31"/>
      <c r="H79" s="40"/>
      <c r="I79" s="40"/>
      <c r="J79" s="31"/>
      <c r="K79" s="31"/>
      <c r="L79" s="40"/>
      <c r="M79" s="40"/>
      <c r="N79" s="31"/>
      <c r="O79" s="31"/>
      <c r="P79" s="40"/>
      <c r="Q79" s="40"/>
      <c r="R79" s="31"/>
      <c r="S79" s="31"/>
      <c r="T79" s="40"/>
      <c r="U79" s="40"/>
      <c r="V79" s="39"/>
      <c r="W79" s="39"/>
      <c r="X79" s="30"/>
      <c r="Y79" s="30"/>
      <c r="AB79" s="13"/>
    </row>
    <row r="80" spans="1:28" ht="12.75">
      <c r="A80" s="99"/>
      <c r="B80" s="102"/>
      <c r="C80" s="195" t="s">
        <v>80</v>
      </c>
      <c r="D80" s="89"/>
      <c r="E80" s="73"/>
      <c r="F80" s="31"/>
      <c r="G80" s="31"/>
      <c r="H80" s="40"/>
      <c r="I80" s="40"/>
      <c r="J80" s="31"/>
      <c r="K80" s="31"/>
      <c r="L80" s="40"/>
      <c r="M80" s="40"/>
      <c r="N80" s="31"/>
      <c r="O80" s="31"/>
      <c r="P80" s="40"/>
      <c r="Q80" s="40"/>
      <c r="R80" s="31"/>
      <c r="S80" s="31"/>
      <c r="T80" s="40"/>
      <c r="U80" s="40"/>
      <c r="V80" s="39"/>
      <c r="W80" s="39"/>
      <c r="X80" s="30"/>
      <c r="Y80" s="30"/>
      <c r="AB80" s="13"/>
    </row>
    <row r="81" spans="1:28" ht="12.75">
      <c r="A81" s="29">
        <v>33</v>
      </c>
      <c r="B81" s="35" t="s">
        <v>75</v>
      </c>
      <c r="C81" s="208" t="s">
        <v>210</v>
      </c>
      <c r="D81" s="36" t="s">
        <v>11</v>
      </c>
      <c r="E81" s="73"/>
      <c r="F81" s="31">
        <v>125</v>
      </c>
      <c r="G81" s="31">
        <v>1000</v>
      </c>
      <c r="H81" s="40">
        <f>+$E81*F81</f>
        <v>0</v>
      </c>
      <c r="I81" s="40">
        <f>+$E81*G81</f>
        <v>0</v>
      </c>
      <c r="J81" s="31">
        <v>125</v>
      </c>
      <c r="K81" s="31">
        <v>1000</v>
      </c>
      <c r="L81" s="40">
        <f>+$E81*J81</f>
        <v>0</v>
      </c>
      <c r="M81" s="40">
        <f>+$E81*K81</f>
        <v>0</v>
      </c>
      <c r="N81" s="31">
        <v>125</v>
      </c>
      <c r="O81" s="31">
        <v>1000</v>
      </c>
      <c r="P81" s="40">
        <f>+$E81*N81</f>
        <v>0</v>
      </c>
      <c r="Q81" s="40">
        <f>+$E81*O81</f>
        <v>0</v>
      </c>
      <c r="R81" s="31">
        <v>125</v>
      </c>
      <c r="S81" s="31">
        <v>1000</v>
      </c>
      <c r="T81" s="40">
        <f>+$E81*R81</f>
        <v>0</v>
      </c>
      <c r="U81" s="40">
        <f>+$E81*S81</f>
        <v>0</v>
      </c>
      <c r="V81" s="39">
        <f>F81+J81+N81+R81</f>
        <v>500</v>
      </c>
      <c r="W81" s="39">
        <f>G81+K81+O81+S81</f>
        <v>4000</v>
      </c>
      <c r="X81" s="30">
        <f>+H81+L81+P81+T81</f>
        <v>0</v>
      </c>
      <c r="Y81" s="30">
        <f>+I81+M81+Q81+U81</f>
        <v>0</v>
      </c>
      <c r="AA81" s="78"/>
      <c r="AB81" s="13"/>
    </row>
    <row r="82" spans="1:28" ht="12.75">
      <c r="A82" s="99"/>
      <c r="B82" s="102"/>
      <c r="C82" s="194" t="s">
        <v>175</v>
      </c>
      <c r="D82" s="89"/>
      <c r="E82" s="73"/>
      <c r="F82" s="31"/>
      <c r="G82" s="31"/>
      <c r="H82" s="40"/>
      <c r="I82" s="40"/>
      <c r="J82" s="31"/>
      <c r="K82" s="31"/>
      <c r="L82" s="40"/>
      <c r="M82" s="40"/>
      <c r="N82" s="31"/>
      <c r="O82" s="31"/>
      <c r="P82" s="40"/>
      <c r="Q82" s="40"/>
      <c r="R82" s="31"/>
      <c r="S82" s="31"/>
      <c r="T82" s="40"/>
      <c r="U82" s="40"/>
      <c r="V82" s="39"/>
      <c r="W82" s="39"/>
      <c r="X82" s="30"/>
      <c r="Y82" s="30"/>
      <c r="AB82" s="13"/>
    </row>
    <row r="83" spans="1:28" ht="12.75">
      <c r="A83" s="99"/>
      <c r="B83" s="102"/>
      <c r="C83" s="195" t="s">
        <v>132</v>
      </c>
      <c r="D83" s="89"/>
      <c r="E83" s="73"/>
      <c r="F83" s="31"/>
      <c r="G83" s="31"/>
      <c r="H83" s="40"/>
      <c r="I83" s="40"/>
      <c r="J83" s="31"/>
      <c r="K83" s="31"/>
      <c r="L83" s="40"/>
      <c r="M83" s="40"/>
      <c r="N83" s="31"/>
      <c r="O83" s="31"/>
      <c r="P83" s="40"/>
      <c r="Q83" s="40"/>
      <c r="R83" s="31"/>
      <c r="S83" s="31"/>
      <c r="T83" s="40"/>
      <c r="U83" s="40"/>
      <c r="V83" s="39"/>
      <c r="W83" s="39"/>
      <c r="X83" s="30"/>
      <c r="Y83" s="30"/>
      <c r="AB83" s="13"/>
    </row>
    <row r="84" spans="1:28" ht="12.75">
      <c r="A84" s="99"/>
      <c r="B84" s="102"/>
      <c r="C84" s="195" t="s">
        <v>212</v>
      </c>
      <c r="D84" s="89"/>
      <c r="E84" s="73"/>
      <c r="F84" s="31"/>
      <c r="G84" s="31"/>
      <c r="H84" s="40"/>
      <c r="I84" s="40"/>
      <c r="J84" s="31"/>
      <c r="K84" s="31"/>
      <c r="L84" s="40"/>
      <c r="M84" s="40"/>
      <c r="N84" s="31"/>
      <c r="O84" s="31"/>
      <c r="P84" s="40"/>
      <c r="Q84" s="40"/>
      <c r="R84" s="31"/>
      <c r="S84" s="31"/>
      <c r="T84" s="40"/>
      <c r="U84" s="40"/>
      <c r="V84" s="39"/>
      <c r="W84" s="39"/>
      <c r="X84" s="30"/>
      <c r="Y84" s="30"/>
      <c r="AB84" s="13"/>
    </row>
    <row r="85" spans="1:28" ht="12.75">
      <c r="A85" s="99"/>
      <c r="B85" s="102"/>
      <c r="C85" s="195" t="s">
        <v>134</v>
      </c>
      <c r="D85" s="89"/>
      <c r="E85" s="73"/>
      <c r="F85" s="31"/>
      <c r="G85" s="31"/>
      <c r="H85" s="40"/>
      <c r="I85" s="40"/>
      <c r="J85" s="31"/>
      <c r="K85" s="31"/>
      <c r="L85" s="40"/>
      <c r="M85" s="40"/>
      <c r="N85" s="31"/>
      <c r="O85" s="31"/>
      <c r="P85" s="40"/>
      <c r="Q85" s="40"/>
      <c r="R85" s="31"/>
      <c r="S85" s="31"/>
      <c r="T85" s="40"/>
      <c r="U85" s="40"/>
      <c r="V85" s="39"/>
      <c r="W85" s="39"/>
      <c r="X85" s="30"/>
      <c r="Y85" s="30"/>
      <c r="AB85" s="13"/>
    </row>
    <row r="86" spans="1:28" ht="12.75">
      <c r="A86" s="99"/>
      <c r="B86" s="102"/>
      <c r="C86" s="195" t="s">
        <v>83</v>
      </c>
      <c r="D86" s="89"/>
      <c r="E86" s="73"/>
      <c r="F86" s="31"/>
      <c r="G86" s="31"/>
      <c r="H86" s="40"/>
      <c r="I86" s="40"/>
      <c r="J86" s="31"/>
      <c r="K86" s="31"/>
      <c r="L86" s="40"/>
      <c r="M86" s="40"/>
      <c r="N86" s="31"/>
      <c r="O86" s="31"/>
      <c r="P86" s="40"/>
      <c r="Q86" s="40"/>
      <c r="R86" s="31"/>
      <c r="S86" s="31"/>
      <c r="T86" s="40"/>
      <c r="U86" s="40"/>
      <c r="V86" s="39"/>
      <c r="W86" s="39"/>
      <c r="X86" s="30"/>
      <c r="Y86" s="30"/>
      <c r="AB86" s="13"/>
    </row>
    <row r="87" spans="1:28" ht="12.75">
      <c r="A87" s="99"/>
      <c r="B87" s="102"/>
      <c r="C87" s="196" t="s">
        <v>135</v>
      </c>
      <c r="D87" s="89"/>
      <c r="E87" s="73"/>
      <c r="F87" s="31"/>
      <c r="G87" s="31"/>
      <c r="H87" s="40"/>
      <c r="I87" s="40"/>
      <c r="J87" s="31"/>
      <c r="K87" s="31"/>
      <c r="L87" s="40"/>
      <c r="M87" s="40"/>
      <c r="N87" s="31"/>
      <c r="O87" s="31"/>
      <c r="P87" s="40"/>
      <c r="Q87" s="40"/>
      <c r="R87" s="31"/>
      <c r="S87" s="31"/>
      <c r="T87" s="40"/>
      <c r="U87" s="40"/>
      <c r="V87" s="39"/>
      <c r="W87" s="39"/>
      <c r="X87" s="30"/>
      <c r="Y87" s="30"/>
      <c r="AB87" s="13"/>
    </row>
    <row r="88" spans="1:28" ht="12.75">
      <c r="A88" s="99"/>
      <c r="B88" s="102"/>
      <c r="C88" s="195" t="s">
        <v>213</v>
      </c>
      <c r="D88" s="89"/>
      <c r="E88" s="73"/>
      <c r="F88" s="31"/>
      <c r="G88" s="31"/>
      <c r="H88" s="40"/>
      <c r="I88" s="40"/>
      <c r="J88" s="31"/>
      <c r="K88" s="31"/>
      <c r="L88" s="40"/>
      <c r="M88" s="40"/>
      <c r="N88" s="31"/>
      <c r="O88" s="31"/>
      <c r="P88" s="40"/>
      <c r="Q88" s="40"/>
      <c r="R88" s="31"/>
      <c r="S88" s="31"/>
      <c r="T88" s="40"/>
      <c r="U88" s="40"/>
      <c r="V88" s="39"/>
      <c r="W88" s="39"/>
      <c r="X88" s="30"/>
      <c r="Y88" s="30"/>
      <c r="AB88" s="13"/>
    </row>
    <row r="89" spans="1:28" ht="12.75">
      <c r="A89" s="99"/>
      <c r="B89" s="102"/>
      <c r="C89" s="195" t="s">
        <v>80</v>
      </c>
      <c r="D89" s="89"/>
      <c r="E89" s="73"/>
      <c r="F89" s="31"/>
      <c r="G89" s="31"/>
      <c r="H89" s="40"/>
      <c r="I89" s="40"/>
      <c r="J89" s="31"/>
      <c r="K89" s="31"/>
      <c r="L89" s="40"/>
      <c r="M89" s="40"/>
      <c r="N89" s="31"/>
      <c r="O89" s="31"/>
      <c r="P89" s="40"/>
      <c r="Q89" s="40"/>
      <c r="R89" s="31"/>
      <c r="S89" s="31"/>
      <c r="T89" s="40"/>
      <c r="U89" s="40"/>
      <c r="V89" s="39"/>
      <c r="W89" s="39"/>
      <c r="X89" s="30"/>
      <c r="Y89" s="30"/>
      <c r="AB89" s="13"/>
    </row>
    <row r="90" spans="1:28" ht="12.75">
      <c r="A90" s="29">
        <v>34</v>
      </c>
      <c r="B90" s="35" t="s">
        <v>76</v>
      </c>
      <c r="C90" s="208" t="s">
        <v>210</v>
      </c>
      <c r="D90" s="36" t="s">
        <v>11</v>
      </c>
      <c r="E90" s="73"/>
      <c r="F90" s="31">
        <v>65</v>
      </c>
      <c r="G90" s="31">
        <v>1000</v>
      </c>
      <c r="H90" s="40">
        <f>+$E90*F90</f>
        <v>0</v>
      </c>
      <c r="I90" s="40">
        <f>+$E90*G90</f>
        <v>0</v>
      </c>
      <c r="J90" s="31">
        <v>65</v>
      </c>
      <c r="K90" s="31">
        <v>1000</v>
      </c>
      <c r="L90" s="40">
        <f>+$E90*J90</f>
        <v>0</v>
      </c>
      <c r="M90" s="40">
        <f>+$E90*K90</f>
        <v>0</v>
      </c>
      <c r="N90" s="31">
        <v>65</v>
      </c>
      <c r="O90" s="31">
        <v>1000</v>
      </c>
      <c r="P90" s="40">
        <f>+$E90*N90</f>
        <v>0</v>
      </c>
      <c r="Q90" s="40">
        <f>+$E90*O90</f>
        <v>0</v>
      </c>
      <c r="R90" s="31">
        <v>65</v>
      </c>
      <c r="S90" s="31">
        <v>1000</v>
      </c>
      <c r="T90" s="40">
        <f>+$E90*R90</f>
        <v>0</v>
      </c>
      <c r="U90" s="40">
        <f>+$E90*S90</f>
        <v>0</v>
      </c>
      <c r="V90" s="39">
        <f>F90+J90+N90+R90</f>
        <v>260</v>
      </c>
      <c r="W90" s="39">
        <f>G90+K90+O90+S90</f>
        <v>4000</v>
      </c>
      <c r="X90" s="30">
        <f>+H90+L90+P90+T90</f>
        <v>0</v>
      </c>
      <c r="Y90" s="30">
        <f>+I90+M90+Q90+U90</f>
        <v>0</v>
      </c>
      <c r="AA90" s="78"/>
      <c r="AB90" s="13"/>
    </row>
    <row r="91" spans="1:28" ht="12.75">
      <c r="A91" s="99"/>
      <c r="B91" s="102"/>
      <c r="C91" s="194" t="s">
        <v>209</v>
      </c>
      <c r="D91" s="89"/>
      <c r="E91" s="73"/>
      <c r="F91" s="31"/>
      <c r="G91" s="31"/>
      <c r="H91" s="40"/>
      <c r="I91" s="40"/>
      <c r="J91" s="31"/>
      <c r="K91" s="31"/>
      <c r="L91" s="40"/>
      <c r="M91" s="40"/>
      <c r="N91" s="31"/>
      <c r="O91" s="31"/>
      <c r="P91" s="40"/>
      <c r="Q91" s="40"/>
      <c r="R91" s="31"/>
      <c r="S91" s="31"/>
      <c r="T91" s="40"/>
      <c r="U91" s="40"/>
      <c r="V91" s="39"/>
      <c r="W91" s="39"/>
      <c r="X91" s="30"/>
      <c r="Y91" s="30"/>
      <c r="AB91" s="13"/>
    </row>
    <row r="92" spans="1:28" ht="12.75">
      <c r="A92" s="99"/>
      <c r="B92" s="102"/>
      <c r="C92" s="195" t="s">
        <v>132</v>
      </c>
      <c r="D92" s="89"/>
      <c r="E92" s="73"/>
      <c r="F92" s="31"/>
      <c r="G92" s="31"/>
      <c r="H92" s="40"/>
      <c r="I92" s="40"/>
      <c r="J92" s="31"/>
      <c r="K92" s="31"/>
      <c r="L92" s="40"/>
      <c r="M92" s="40"/>
      <c r="N92" s="31"/>
      <c r="O92" s="31"/>
      <c r="P92" s="40"/>
      <c r="Q92" s="40"/>
      <c r="R92" s="31"/>
      <c r="S92" s="31"/>
      <c r="T92" s="40"/>
      <c r="U92" s="40"/>
      <c r="V92" s="39"/>
      <c r="W92" s="39"/>
      <c r="X92" s="30"/>
      <c r="Y92" s="30"/>
      <c r="AB92" s="13"/>
    </row>
    <row r="93" spans="1:28" ht="12.75">
      <c r="A93" s="99"/>
      <c r="B93" s="102"/>
      <c r="C93" s="195" t="s">
        <v>212</v>
      </c>
      <c r="D93" s="89"/>
      <c r="E93" s="73"/>
      <c r="F93" s="31"/>
      <c r="G93" s="31"/>
      <c r="H93" s="40"/>
      <c r="I93" s="40"/>
      <c r="J93" s="31"/>
      <c r="K93" s="31"/>
      <c r="L93" s="40"/>
      <c r="M93" s="40"/>
      <c r="N93" s="31"/>
      <c r="O93" s="31"/>
      <c r="P93" s="40"/>
      <c r="Q93" s="40"/>
      <c r="R93" s="31"/>
      <c r="S93" s="31"/>
      <c r="T93" s="40"/>
      <c r="U93" s="40"/>
      <c r="V93" s="39"/>
      <c r="W93" s="39"/>
      <c r="X93" s="30"/>
      <c r="Y93" s="30"/>
      <c r="AB93" s="13"/>
    </row>
    <row r="94" spans="1:28" ht="12.75">
      <c r="A94" s="99"/>
      <c r="B94" s="102"/>
      <c r="C94" s="195" t="s">
        <v>134</v>
      </c>
      <c r="D94" s="89"/>
      <c r="E94" s="73"/>
      <c r="F94" s="31"/>
      <c r="G94" s="31"/>
      <c r="H94" s="40"/>
      <c r="I94" s="40"/>
      <c r="J94" s="31"/>
      <c r="K94" s="31"/>
      <c r="L94" s="40"/>
      <c r="M94" s="40"/>
      <c r="N94" s="31"/>
      <c r="O94" s="31"/>
      <c r="P94" s="40"/>
      <c r="Q94" s="40"/>
      <c r="R94" s="31"/>
      <c r="S94" s="31"/>
      <c r="T94" s="40"/>
      <c r="U94" s="40"/>
      <c r="V94" s="39"/>
      <c r="W94" s="39"/>
      <c r="X94" s="30"/>
      <c r="Y94" s="30"/>
      <c r="AB94" s="13"/>
    </row>
    <row r="95" spans="1:28" ht="12.75">
      <c r="A95" s="99"/>
      <c r="B95" s="102"/>
      <c r="C95" s="195" t="s">
        <v>83</v>
      </c>
      <c r="D95" s="89"/>
      <c r="E95" s="73"/>
      <c r="F95" s="31"/>
      <c r="G95" s="31"/>
      <c r="H95" s="40"/>
      <c r="I95" s="40"/>
      <c r="J95" s="31"/>
      <c r="K95" s="31"/>
      <c r="L95" s="40"/>
      <c r="M95" s="40"/>
      <c r="N95" s="31"/>
      <c r="O95" s="31"/>
      <c r="P95" s="40"/>
      <c r="Q95" s="40"/>
      <c r="R95" s="31"/>
      <c r="S95" s="31"/>
      <c r="T95" s="40"/>
      <c r="U95" s="40"/>
      <c r="V95" s="39"/>
      <c r="W95" s="39"/>
      <c r="X95" s="30"/>
      <c r="Y95" s="30"/>
      <c r="AB95" s="13"/>
    </row>
    <row r="96" spans="1:28" ht="12.75">
      <c r="A96" s="99"/>
      <c r="B96" s="102"/>
      <c r="C96" s="196" t="s">
        <v>135</v>
      </c>
      <c r="D96" s="89"/>
      <c r="E96" s="73"/>
      <c r="F96" s="31"/>
      <c r="G96" s="31"/>
      <c r="H96" s="40"/>
      <c r="I96" s="40"/>
      <c r="J96" s="31"/>
      <c r="K96" s="31"/>
      <c r="L96" s="40"/>
      <c r="M96" s="40"/>
      <c r="N96" s="31"/>
      <c r="O96" s="31"/>
      <c r="P96" s="40"/>
      <c r="Q96" s="40"/>
      <c r="R96" s="31"/>
      <c r="S96" s="31"/>
      <c r="T96" s="40"/>
      <c r="U96" s="40"/>
      <c r="V96" s="39"/>
      <c r="W96" s="39"/>
      <c r="X96" s="30"/>
      <c r="Y96" s="30"/>
      <c r="AB96" s="13"/>
    </row>
    <row r="97" spans="1:28" ht="12.75">
      <c r="A97" s="99"/>
      <c r="B97" s="102"/>
      <c r="C97" s="195" t="s">
        <v>213</v>
      </c>
      <c r="D97" s="89"/>
      <c r="E97" s="73"/>
      <c r="F97" s="31"/>
      <c r="G97" s="31"/>
      <c r="H97" s="40"/>
      <c r="I97" s="40"/>
      <c r="J97" s="31"/>
      <c r="K97" s="31"/>
      <c r="L97" s="40"/>
      <c r="M97" s="40"/>
      <c r="N97" s="31"/>
      <c r="O97" s="31"/>
      <c r="P97" s="40"/>
      <c r="Q97" s="40"/>
      <c r="R97" s="31"/>
      <c r="S97" s="31"/>
      <c r="T97" s="40"/>
      <c r="U97" s="40"/>
      <c r="V97" s="39"/>
      <c r="W97" s="39"/>
      <c r="X97" s="30"/>
      <c r="Y97" s="30"/>
      <c r="AB97" s="13"/>
    </row>
    <row r="98" spans="1:28" ht="12.75">
      <c r="A98" s="99"/>
      <c r="B98" s="102"/>
      <c r="C98" s="195" t="s">
        <v>80</v>
      </c>
      <c r="D98" s="89"/>
      <c r="E98" s="73"/>
      <c r="F98" s="31"/>
      <c r="G98" s="31"/>
      <c r="H98" s="40"/>
      <c r="I98" s="40"/>
      <c r="J98" s="31"/>
      <c r="K98" s="31"/>
      <c r="L98" s="40"/>
      <c r="M98" s="40"/>
      <c r="N98" s="31"/>
      <c r="O98" s="31"/>
      <c r="P98" s="40"/>
      <c r="Q98" s="40"/>
      <c r="R98" s="31"/>
      <c r="S98" s="31"/>
      <c r="T98" s="40"/>
      <c r="U98" s="40"/>
      <c r="V98" s="39"/>
      <c r="W98" s="39"/>
      <c r="X98" s="30"/>
      <c r="Y98" s="30"/>
      <c r="AB98" s="13"/>
    </row>
    <row r="99" spans="1:28" ht="12.75">
      <c r="A99" s="29">
        <v>35</v>
      </c>
      <c r="B99" s="35" t="s">
        <v>149</v>
      </c>
      <c r="C99" s="35" t="s">
        <v>69</v>
      </c>
      <c r="D99" s="36" t="s">
        <v>11</v>
      </c>
      <c r="E99" s="73"/>
      <c r="F99" s="31">
        <f>38*5</f>
        <v>190</v>
      </c>
      <c r="G99" s="31">
        <f>1500*0.45</f>
        <v>675</v>
      </c>
      <c r="H99" s="40">
        <f>+$E99*F99</f>
        <v>0</v>
      </c>
      <c r="I99" s="40">
        <f>+$E99*G99</f>
        <v>0</v>
      </c>
      <c r="J99" s="31">
        <f>38*5</f>
        <v>190</v>
      </c>
      <c r="K99" s="31">
        <f>1500*0.45</f>
        <v>675</v>
      </c>
      <c r="L99" s="40">
        <f>+$E99*J99</f>
        <v>0</v>
      </c>
      <c r="M99" s="40">
        <f>+$E99*K99</f>
        <v>0</v>
      </c>
      <c r="N99" s="31">
        <f>38*5</f>
        <v>190</v>
      </c>
      <c r="O99" s="31">
        <f>1500*0.45</f>
        <v>675</v>
      </c>
      <c r="P99" s="40">
        <f>+$E99*N99</f>
        <v>0</v>
      </c>
      <c r="Q99" s="40">
        <f>+$E99*O99</f>
        <v>0</v>
      </c>
      <c r="R99" s="31">
        <f>38*5</f>
        <v>190</v>
      </c>
      <c r="S99" s="31">
        <f>1500*0.45</f>
        <v>675</v>
      </c>
      <c r="T99" s="40">
        <f>+$E99*R99</f>
        <v>0</v>
      </c>
      <c r="U99" s="40">
        <f>+$E99*S99</f>
        <v>0</v>
      </c>
      <c r="V99" s="39">
        <f>F99+J99+N99+R99</f>
        <v>760</v>
      </c>
      <c r="W99" s="39">
        <f>G99+K99+O99+S99</f>
        <v>2700</v>
      </c>
      <c r="X99" s="30">
        <f aca="true" t="shared" si="17" ref="X99:Y105">+H99+L99+P99+T99</f>
        <v>0</v>
      </c>
      <c r="Y99" s="30">
        <f t="shared" si="17"/>
        <v>0</v>
      </c>
      <c r="AA99" s="78"/>
      <c r="AB99" s="13"/>
    </row>
    <row r="100" spans="1:28" ht="25.5">
      <c r="A100" s="29">
        <v>36</v>
      </c>
      <c r="B100" s="35" t="s">
        <v>150</v>
      </c>
      <c r="C100" s="35" t="s">
        <v>2</v>
      </c>
      <c r="D100" s="36" t="s">
        <v>11</v>
      </c>
      <c r="E100" s="73"/>
      <c r="F100" s="31"/>
      <c r="G100" s="31"/>
      <c r="H100" s="30">
        <f>+$E100*F100</f>
        <v>0</v>
      </c>
      <c r="I100" s="30">
        <f>+$E100*G100</f>
        <v>0</v>
      </c>
      <c r="J100" s="31"/>
      <c r="K100" s="31"/>
      <c r="L100" s="30">
        <f>+$E100*J100</f>
        <v>0</v>
      </c>
      <c r="M100" s="30">
        <f>+$E100*K100</f>
        <v>0</v>
      </c>
      <c r="N100" s="31"/>
      <c r="O100" s="31"/>
      <c r="P100" s="30">
        <f>+$E100*N100</f>
        <v>0</v>
      </c>
      <c r="Q100" s="30">
        <f>+$E100*O100</f>
        <v>0</v>
      </c>
      <c r="R100" s="31"/>
      <c r="S100" s="31"/>
      <c r="T100" s="30">
        <f>+$E100*R100</f>
        <v>0</v>
      </c>
      <c r="U100" s="30">
        <f>+$E100*S100</f>
        <v>0</v>
      </c>
      <c r="V100" s="31"/>
      <c r="W100" s="31"/>
      <c r="X100" s="30">
        <f t="shared" si="17"/>
        <v>0</v>
      </c>
      <c r="Y100" s="30">
        <f t="shared" si="17"/>
        <v>0</v>
      </c>
      <c r="AA100" s="78"/>
      <c r="AB100" s="13"/>
    </row>
    <row r="101" spans="1:28" ht="12.75">
      <c r="A101" s="106"/>
      <c r="B101" s="87" t="s">
        <v>21</v>
      </c>
      <c r="C101" s="7" t="s">
        <v>3</v>
      </c>
      <c r="D101" s="101"/>
      <c r="E101" s="73"/>
      <c r="F101" s="31"/>
      <c r="G101" s="31"/>
      <c r="H101" s="40">
        <f>+H102</f>
        <v>0</v>
      </c>
      <c r="I101" s="40">
        <f>+I102</f>
        <v>0</v>
      </c>
      <c r="J101" s="31"/>
      <c r="K101" s="31"/>
      <c r="L101" s="40">
        <f>+L102</f>
        <v>0</v>
      </c>
      <c r="M101" s="40">
        <f>+M102</f>
        <v>0</v>
      </c>
      <c r="N101" s="31"/>
      <c r="O101" s="31"/>
      <c r="P101" s="40">
        <f>+P102</f>
        <v>0</v>
      </c>
      <c r="Q101" s="40">
        <f>+Q102</f>
        <v>0</v>
      </c>
      <c r="R101" s="31"/>
      <c r="S101" s="31"/>
      <c r="T101" s="40">
        <f>+T102</f>
        <v>0</v>
      </c>
      <c r="U101" s="40">
        <f>+U102</f>
        <v>0</v>
      </c>
      <c r="V101" s="39"/>
      <c r="W101" s="39"/>
      <c r="X101" s="30">
        <f t="shared" si="17"/>
        <v>0</v>
      </c>
      <c r="Y101" s="30">
        <f t="shared" si="17"/>
        <v>0</v>
      </c>
      <c r="AB101" s="13"/>
    </row>
    <row r="102" spans="1:28" ht="26.25" thickBot="1">
      <c r="A102" s="29">
        <v>37</v>
      </c>
      <c r="B102" s="35" t="s">
        <v>54</v>
      </c>
      <c r="C102" s="35" t="s">
        <v>58</v>
      </c>
      <c r="D102" s="36" t="s">
        <v>17</v>
      </c>
      <c r="E102" s="73"/>
      <c r="F102" s="31">
        <v>250</v>
      </c>
      <c r="G102" s="31">
        <f>2000*0.45</f>
        <v>900</v>
      </c>
      <c r="H102" s="40">
        <f>+$E102*F102</f>
        <v>0</v>
      </c>
      <c r="I102" s="40">
        <f>+$E102*G102</f>
        <v>0</v>
      </c>
      <c r="J102" s="31">
        <v>250</v>
      </c>
      <c r="K102" s="31">
        <f>2000*0.45</f>
        <v>900</v>
      </c>
      <c r="L102" s="40">
        <f>+$E102*J102</f>
        <v>0</v>
      </c>
      <c r="M102" s="40">
        <f>+$E102*K102</f>
        <v>0</v>
      </c>
      <c r="N102" s="31">
        <v>250</v>
      </c>
      <c r="O102" s="31">
        <f>2000*0.45</f>
        <v>900</v>
      </c>
      <c r="P102" s="40">
        <f>+$E102*N102</f>
        <v>0</v>
      </c>
      <c r="Q102" s="40">
        <f>+$E102*O102</f>
        <v>0</v>
      </c>
      <c r="R102" s="31">
        <v>250</v>
      </c>
      <c r="S102" s="31">
        <f>2000*0.45</f>
        <v>900</v>
      </c>
      <c r="T102" s="40">
        <f>+$E102*R102</f>
        <v>0</v>
      </c>
      <c r="U102" s="40">
        <f>+$E102*S102</f>
        <v>0</v>
      </c>
      <c r="V102" s="39">
        <f>F102+J102+N102+R102</f>
        <v>1000</v>
      </c>
      <c r="W102" s="39">
        <f>G102+K102+O102+S102</f>
        <v>3600</v>
      </c>
      <c r="X102" s="30">
        <f t="shared" si="17"/>
        <v>0</v>
      </c>
      <c r="Y102" s="30">
        <f t="shared" si="17"/>
        <v>0</v>
      </c>
      <c r="AA102" s="78"/>
      <c r="AB102" s="13"/>
    </row>
    <row r="103" spans="1:28" ht="15.75">
      <c r="A103" s="107"/>
      <c r="B103" s="278" t="s">
        <v>77</v>
      </c>
      <c r="C103" s="279"/>
      <c r="D103" s="108"/>
      <c r="E103" s="111"/>
      <c r="F103" s="82"/>
      <c r="G103" s="82"/>
      <c r="H103" s="40">
        <f>+H14+H26+H35+H38+H44+H47+H101</f>
        <v>0</v>
      </c>
      <c r="I103" s="40">
        <f>+I14+I26+I35+I38+I44+I47+I101</f>
        <v>0</v>
      </c>
      <c r="J103" s="40"/>
      <c r="K103" s="40"/>
      <c r="L103" s="40">
        <f>+L14+L26+L35+L38+L44+L47+L101</f>
        <v>0</v>
      </c>
      <c r="M103" s="40">
        <f>+M14+M26+M35+M38+M44+M47+M101</f>
        <v>0</v>
      </c>
      <c r="N103" s="40"/>
      <c r="O103" s="40"/>
      <c r="P103" s="40">
        <f>+P14+P26+P35+P38+P44+P47+P101</f>
        <v>0</v>
      </c>
      <c r="Q103" s="40">
        <f>+Q14+Q26+Q35+Q38+Q44+Q47+Q101</f>
        <v>0</v>
      </c>
      <c r="R103" s="40"/>
      <c r="S103" s="40"/>
      <c r="T103" s="40">
        <f>+T14+T26+T35+T38+T44+T47+T101</f>
        <v>0</v>
      </c>
      <c r="U103" s="40">
        <f>+U14+U26+U35+U38+U44+U47+U101</f>
        <v>0</v>
      </c>
      <c r="V103" s="39"/>
      <c r="W103" s="40"/>
      <c r="X103" s="40">
        <f t="shared" si="17"/>
        <v>0</v>
      </c>
      <c r="Y103" s="40">
        <f t="shared" si="17"/>
        <v>0</v>
      </c>
      <c r="AB103" s="13"/>
    </row>
    <row r="104" spans="1:28" ht="15.75">
      <c r="A104" s="112"/>
      <c r="B104" s="277" t="s">
        <v>107</v>
      </c>
      <c r="C104" s="277"/>
      <c r="D104" s="113"/>
      <c r="E104" s="113"/>
      <c r="F104" s="114"/>
      <c r="G104" s="114"/>
      <c r="H104" s="40">
        <f>+H103*0.19</f>
        <v>0</v>
      </c>
      <c r="I104" s="40">
        <f>+I103*0.19</f>
        <v>0</v>
      </c>
      <c r="J104" s="40"/>
      <c r="K104" s="40"/>
      <c r="L104" s="40">
        <f>+L103*0.19</f>
        <v>0</v>
      </c>
      <c r="M104" s="40">
        <f>+M103*0.19</f>
        <v>0</v>
      </c>
      <c r="N104" s="40"/>
      <c r="O104" s="40"/>
      <c r="P104" s="40">
        <f>+P103*0.19</f>
        <v>0</v>
      </c>
      <c r="Q104" s="40">
        <f>+Q103*0.19</f>
        <v>0</v>
      </c>
      <c r="R104" s="40"/>
      <c r="S104" s="40"/>
      <c r="T104" s="40">
        <f>+T103*0.19</f>
        <v>0</v>
      </c>
      <c r="U104" s="40">
        <f>+U103*0.19</f>
        <v>0</v>
      </c>
      <c r="V104" s="39"/>
      <c r="W104" s="40"/>
      <c r="X104" s="40">
        <f t="shared" si="17"/>
        <v>0</v>
      </c>
      <c r="Y104" s="40">
        <f t="shared" si="17"/>
        <v>0</v>
      </c>
      <c r="AB104" s="13"/>
    </row>
    <row r="105" spans="1:28" ht="15.75">
      <c r="A105" s="112"/>
      <c r="B105" s="277" t="s">
        <v>108</v>
      </c>
      <c r="C105" s="277"/>
      <c r="D105" s="113"/>
      <c r="E105" s="113"/>
      <c r="F105" s="114"/>
      <c r="G105" s="114"/>
      <c r="H105" s="40">
        <f>+H103+H104</f>
        <v>0</v>
      </c>
      <c r="I105" s="40">
        <f>+I103+I104</f>
        <v>0</v>
      </c>
      <c r="J105" s="40"/>
      <c r="K105" s="40"/>
      <c r="L105" s="40">
        <f>+L103+L104</f>
        <v>0</v>
      </c>
      <c r="M105" s="40">
        <f>+M103+M104</f>
        <v>0</v>
      </c>
      <c r="N105" s="40"/>
      <c r="O105" s="40"/>
      <c r="P105" s="40">
        <f>+P103+P104</f>
        <v>0</v>
      </c>
      <c r="Q105" s="40">
        <f>+Q103+Q104</f>
        <v>0</v>
      </c>
      <c r="R105" s="40"/>
      <c r="S105" s="40"/>
      <c r="T105" s="40">
        <f>+T103+T104</f>
        <v>0</v>
      </c>
      <c r="U105" s="40">
        <f>+U103+U104</f>
        <v>0</v>
      </c>
      <c r="V105" s="39"/>
      <c r="W105" s="40"/>
      <c r="X105" s="40">
        <f t="shared" si="17"/>
        <v>0</v>
      </c>
      <c r="Y105" s="40">
        <f t="shared" si="17"/>
        <v>0</v>
      </c>
      <c r="AB105" s="13"/>
    </row>
    <row r="106" spans="1:28" ht="12.75">
      <c r="A106" s="2"/>
      <c r="B106" s="10"/>
      <c r="C106" s="5"/>
      <c r="D106" s="1"/>
      <c r="E106" s="1"/>
      <c r="F106" s="42"/>
      <c r="G106" s="42"/>
      <c r="H106" s="3"/>
      <c r="I106" s="3"/>
      <c r="J106" s="42"/>
      <c r="K106" s="42"/>
      <c r="L106" s="3"/>
      <c r="M106" s="3"/>
      <c r="N106" s="42"/>
      <c r="O106" s="42"/>
      <c r="P106" s="70"/>
      <c r="Q106" s="70"/>
      <c r="R106" s="42"/>
      <c r="S106" s="42"/>
      <c r="T106" s="3"/>
      <c r="U106" s="3"/>
      <c r="V106" s="3"/>
      <c r="W106" s="3"/>
      <c r="X106" s="42"/>
      <c r="Y106" s="42"/>
      <c r="AB106" s="13"/>
    </row>
    <row r="107" spans="1:30" ht="12.75">
      <c r="A107" s="26"/>
      <c r="B107" s="27"/>
      <c r="C107" s="5"/>
      <c r="D107" s="5"/>
      <c r="E107" s="5"/>
      <c r="F107" s="59"/>
      <c r="G107" s="59"/>
      <c r="H107" s="28"/>
      <c r="I107" s="28"/>
      <c r="J107" s="59"/>
      <c r="K107" s="59"/>
      <c r="L107" s="28"/>
      <c r="M107" s="28"/>
      <c r="N107" s="59"/>
      <c r="O107" s="59"/>
      <c r="P107" s="71"/>
      <c r="Q107" s="71"/>
      <c r="R107" s="59"/>
      <c r="S107" s="59"/>
      <c r="T107" s="28"/>
      <c r="U107" s="28"/>
      <c r="V107" s="28"/>
      <c r="W107" s="28"/>
      <c r="X107" s="59"/>
      <c r="Y107" s="59"/>
      <c r="Z107" s="248"/>
      <c r="AA107" s="3"/>
      <c r="AB107" s="3"/>
      <c r="AC107" s="248"/>
      <c r="AD107" s="248"/>
    </row>
    <row r="108" spans="1:33" ht="12.75">
      <c r="A108" s="2"/>
      <c r="B108" s="10"/>
      <c r="C108" s="5"/>
      <c r="D108" s="1"/>
      <c r="E108" s="1"/>
      <c r="F108" s="42"/>
      <c r="G108" s="42"/>
      <c r="H108" s="3"/>
      <c r="I108" s="3"/>
      <c r="J108" s="42"/>
      <c r="K108" s="42"/>
      <c r="L108" s="3"/>
      <c r="M108" s="3"/>
      <c r="N108" s="42"/>
      <c r="O108" s="42"/>
      <c r="P108" s="3"/>
      <c r="Q108" s="3"/>
      <c r="R108" s="42"/>
      <c r="S108" s="42"/>
      <c r="T108" s="3"/>
      <c r="U108" s="3"/>
      <c r="V108" s="3"/>
      <c r="W108" s="3"/>
      <c r="X108" s="42"/>
      <c r="Y108" s="42"/>
      <c r="Z108" s="248"/>
      <c r="AA108" s="3"/>
      <c r="AB108" s="42"/>
      <c r="AC108" s="42"/>
      <c r="AD108" s="248"/>
      <c r="AF108" s="1"/>
      <c r="AG108" s="1"/>
    </row>
    <row r="109" spans="24:34" ht="12.75">
      <c r="X109" s="252"/>
      <c r="Y109" s="252"/>
      <c r="Z109" s="248"/>
      <c r="AA109" s="248"/>
      <c r="AB109" s="252"/>
      <c r="AC109" s="252"/>
      <c r="AD109" s="248"/>
      <c r="AF109" s="3"/>
      <c r="AG109" s="42"/>
      <c r="AH109" s="42"/>
    </row>
    <row r="110" spans="3:34" ht="12.75">
      <c r="C110" s="26"/>
      <c r="D110" s="280"/>
      <c r="E110" s="280"/>
      <c r="F110" s="280"/>
      <c r="G110" s="280"/>
      <c r="H110" s="42"/>
      <c r="I110" s="26"/>
      <c r="J110" s="26"/>
      <c r="K110" s="68"/>
      <c r="L110" s="67"/>
      <c r="M110" s="218"/>
      <c r="N110" s="67"/>
      <c r="O110" s="219"/>
      <c r="P110" s="59"/>
      <c r="Q110" s="3"/>
      <c r="X110" s="252"/>
      <c r="Y110" s="252"/>
      <c r="Z110" s="248"/>
      <c r="AA110" s="248"/>
      <c r="AB110" s="252"/>
      <c r="AC110" s="252"/>
      <c r="AD110" s="248"/>
      <c r="AG110" s="40">
        <v>919180</v>
      </c>
      <c r="AH110" s="40">
        <v>57419230</v>
      </c>
    </row>
    <row r="111" spans="3:34" ht="12.75">
      <c r="C111" s="26"/>
      <c r="D111" s="280"/>
      <c r="E111" s="280"/>
      <c r="F111" s="280"/>
      <c r="G111" s="280"/>
      <c r="H111" s="42"/>
      <c r="I111" s="26"/>
      <c r="J111" s="26"/>
      <c r="K111" s="68"/>
      <c r="L111" s="67"/>
      <c r="M111" s="218"/>
      <c r="N111" s="67"/>
      <c r="O111" s="219"/>
      <c r="P111" s="59"/>
      <c r="Q111" s="3"/>
      <c r="X111" s="252"/>
      <c r="Y111" s="252"/>
      <c r="Z111" s="248"/>
      <c r="AA111" s="248"/>
      <c r="AB111" s="252"/>
      <c r="AC111" s="252"/>
      <c r="AD111" s="248"/>
      <c r="AG111" s="40">
        <v>174644.2</v>
      </c>
      <c r="AH111" s="40">
        <v>10909653.7</v>
      </c>
    </row>
    <row r="112" spans="24:34" ht="12.75">
      <c r="X112" s="253"/>
      <c r="Y112" s="253"/>
      <c r="Z112" s="248"/>
      <c r="AA112" s="248"/>
      <c r="AB112" s="253"/>
      <c r="AC112" s="253"/>
      <c r="AD112" s="248"/>
      <c r="AG112" s="40">
        <v>1093824.2</v>
      </c>
      <c r="AH112" s="40">
        <v>68328883.7</v>
      </c>
    </row>
    <row r="113" spans="24:34" ht="12.75">
      <c r="X113" s="253"/>
      <c r="Y113" s="253"/>
      <c r="Z113" s="248"/>
      <c r="AA113" s="248"/>
      <c r="AB113" s="253"/>
      <c r="AC113" s="253"/>
      <c r="AD113" s="248"/>
      <c r="AG113" s="118"/>
      <c r="AH113" s="118"/>
    </row>
    <row r="114" spans="24:34" ht="12.75">
      <c r="X114" s="253"/>
      <c r="Y114" s="253"/>
      <c r="Z114" s="248"/>
      <c r="AA114" s="248"/>
      <c r="AB114" s="253"/>
      <c r="AC114" s="253"/>
      <c r="AD114" s="248"/>
      <c r="AG114" s="118"/>
      <c r="AH114" s="118"/>
    </row>
    <row r="115" spans="24:34" ht="12.75">
      <c r="X115" s="253"/>
      <c r="Y115" s="254"/>
      <c r="Z115" s="248"/>
      <c r="AA115" s="248"/>
      <c r="AB115" s="253"/>
      <c r="AC115" s="254"/>
      <c r="AD115" s="248"/>
      <c r="AG115" s="118"/>
      <c r="AH115" s="118"/>
    </row>
    <row r="116" spans="24:34" ht="12.75">
      <c r="X116" s="253"/>
      <c r="Y116" s="253"/>
      <c r="Z116" s="248"/>
      <c r="AA116" s="248"/>
      <c r="AB116" s="253"/>
      <c r="AC116" s="253"/>
      <c r="AD116" s="248"/>
      <c r="AG116" s="118">
        <f>+AG104/AG110</f>
        <v>0</v>
      </c>
      <c r="AH116" s="234">
        <f>+AH104/AH110</f>
        <v>0</v>
      </c>
    </row>
    <row r="117" spans="27:34" ht="12.75">
      <c r="AA117" s="115"/>
      <c r="AB117" s="118"/>
      <c r="AC117" s="118"/>
      <c r="AG117" s="118"/>
      <c r="AH117" s="118"/>
    </row>
  </sheetData>
  <sheetProtection/>
  <mergeCells count="27">
    <mergeCell ref="D110:G110"/>
    <mergeCell ref="D111:G111"/>
    <mergeCell ref="A7:Y7"/>
    <mergeCell ref="A8:A10"/>
    <mergeCell ref="B8:B10"/>
    <mergeCell ref="C8:C10"/>
    <mergeCell ref="D8:D10"/>
    <mergeCell ref="E8:E10"/>
    <mergeCell ref="F8:I8"/>
    <mergeCell ref="J8:M8"/>
    <mergeCell ref="N8:Q8"/>
    <mergeCell ref="B103:C103"/>
    <mergeCell ref="R8:U8"/>
    <mergeCell ref="N9:O9"/>
    <mergeCell ref="P9:Q9"/>
    <mergeCell ref="R9:S9"/>
    <mergeCell ref="T9:U9"/>
    <mergeCell ref="A6:Y6"/>
    <mergeCell ref="B104:C104"/>
    <mergeCell ref="B105:C105"/>
    <mergeCell ref="V8:Y8"/>
    <mergeCell ref="F9:G9"/>
    <mergeCell ref="H9:I9"/>
    <mergeCell ref="J9:K9"/>
    <mergeCell ref="L9:M9"/>
    <mergeCell ref="V9:W9"/>
    <mergeCell ref="X9:Y9"/>
  </mergeCells>
  <printOptions horizontalCentered="1"/>
  <pageMargins left="0" right="0" top="0" bottom="0" header="0.31496062992125984" footer="0.31496062992125984"/>
  <pageSetup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Drumar</cp:lastModifiedBy>
  <cp:lastPrinted>2018-02-14T11:39:13Z</cp:lastPrinted>
  <dcterms:created xsi:type="dcterms:W3CDTF">2011-03-23T12:19:02Z</dcterms:created>
  <dcterms:modified xsi:type="dcterms:W3CDTF">2018-02-21T09:27:26Z</dcterms:modified>
  <cp:category/>
  <cp:version/>
  <cp:contentType/>
  <cp:contentStatus/>
</cp:coreProperties>
</file>