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AC Covoare 2020 an I-III L1-9\Documentatie de atribuire\Anexe la FO COVOARE - CENTRALIZATOR CANTITATIV SI VALORIC\"/>
    </mc:Choice>
  </mc:AlternateContent>
  <xr:revisionPtr revIDLastSave="0" documentId="13_ncr:1_{00914A1E-183A-42EA-A12B-0C8E19652779}" xr6:coauthVersionLast="45" xr6:coauthVersionMax="45" xr10:uidLastSave="{00000000-0000-0000-0000-000000000000}"/>
  <bookViews>
    <workbookView xWindow="-120" yWindow="-120" windowWidth="29040" windowHeight="15840" xr2:uid="{A3817E68-3CEC-42DB-A2DB-558E2FE3F6F6}"/>
  </bookViews>
  <sheets>
    <sheet name="CLG-Centralizator fara valoare" sheetId="3" r:id="rId1"/>
    <sheet name=" Comasate -CLG" sheetId="8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2" i="3" l="1"/>
  <c r="L22" i="3"/>
  <c r="H22" i="3"/>
  <c r="N33" i="3" l="1"/>
  <c r="J33" i="3"/>
  <c r="F33" i="3"/>
  <c r="N32" i="3"/>
  <c r="J32" i="3"/>
  <c r="F32" i="3"/>
  <c r="P31" i="3"/>
  <c r="N31" i="3"/>
  <c r="L31" i="3"/>
  <c r="J31" i="3"/>
  <c r="H31" i="3"/>
  <c r="F31" i="3"/>
  <c r="N30" i="3"/>
  <c r="J30" i="3"/>
  <c r="F30" i="3"/>
  <c r="N29" i="3"/>
  <c r="J29" i="3"/>
  <c r="F29" i="3"/>
  <c r="N28" i="3"/>
  <c r="J28" i="3"/>
  <c r="F28" i="3"/>
  <c r="O27" i="3"/>
  <c r="N27" i="3"/>
  <c r="K27" i="3"/>
  <c r="J27" i="3"/>
  <c r="G27" i="3"/>
  <c r="F27" i="3"/>
  <c r="N26" i="3"/>
  <c r="J26" i="3"/>
  <c r="F26" i="3"/>
  <c r="N25" i="3"/>
  <c r="J25" i="3"/>
  <c r="F25" i="3"/>
  <c r="R24" i="3"/>
  <c r="P24" i="3"/>
  <c r="O24" i="3"/>
  <c r="Q24" i="3" s="1"/>
  <c r="M24" i="3"/>
  <c r="M33" i="3" s="1"/>
  <c r="L24" i="3"/>
  <c r="L33" i="3" s="1"/>
  <c r="K24" i="3"/>
  <c r="K33" i="3" s="1"/>
  <c r="H24" i="3"/>
  <c r="H33" i="3" s="1"/>
  <c r="G24" i="3"/>
  <c r="R23" i="3"/>
  <c r="P23" i="3"/>
  <c r="P32" i="3" s="1"/>
  <c r="O23" i="3"/>
  <c r="Q23" i="3" s="1"/>
  <c r="Q32" i="3" s="1"/>
  <c r="L23" i="3"/>
  <c r="L32" i="3" s="1"/>
  <c r="K23" i="3"/>
  <c r="K32" i="3" s="1"/>
  <c r="I23" i="3"/>
  <c r="I32" i="3" s="1"/>
  <c r="H23" i="3"/>
  <c r="H32" i="3" s="1"/>
  <c r="G23" i="3"/>
  <c r="G32" i="3" s="1"/>
  <c r="T22" i="3"/>
  <c r="R22" i="3"/>
  <c r="O22" i="3"/>
  <c r="K22" i="3"/>
  <c r="G22" i="3"/>
  <c r="I22" i="3" s="1"/>
  <c r="I31" i="3" s="1"/>
  <c r="R21" i="3"/>
  <c r="P21" i="3"/>
  <c r="O21" i="3"/>
  <c r="Q21" i="3" s="1"/>
  <c r="L21" i="3"/>
  <c r="L30" i="3" s="1"/>
  <c r="K21" i="3"/>
  <c r="K30" i="3" s="1"/>
  <c r="H21" i="3"/>
  <c r="H30" i="3" s="1"/>
  <c r="G21" i="3"/>
  <c r="R20" i="3"/>
  <c r="P20" i="3"/>
  <c r="O20" i="3"/>
  <c r="Q20" i="3" s="1"/>
  <c r="L20" i="3"/>
  <c r="L29" i="3" s="1"/>
  <c r="K20" i="3"/>
  <c r="H20" i="3"/>
  <c r="H29" i="3" s="1"/>
  <c r="G20" i="3"/>
  <c r="G29" i="3" s="1"/>
  <c r="R19" i="3"/>
  <c r="P19" i="3"/>
  <c r="P28" i="3" s="1"/>
  <c r="O19" i="3"/>
  <c r="Q19" i="3" s="1"/>
  <c r="Q28" i="3" s="1"/>
  <c r="L19" i="3"/>
  <c r="L28" i="3" s="1"/>
  <c r="K19" i="3"/>
  <c r="K28" i="3" s="1"/>
  <c r="H19" i="3"/>
  <c r="G19" i="3"/>
  <c r="I19" i="3" s="1"/>
  <c r="I28" i="3" s="1"/>
  <c r="S18" i="3"/>
  <c r="R18" i="3"/>
  <c r="M18" i="3"/>
  <c r="L18" i="3"/>
  <c r="I18" i="3"/>
  <c r="H18" i="3"/>
  <c r="S17" i="3"/>
  <c r="R17" i="3"/>
  <c r="M17" i="3"/>
  <c r="L17" i="3"/>
  <c r="I17" i="3"/>
  <c r="H17" i="3"/>
  <c r="S16" i="3"/>
  <c r="R16" i="3"/>
  <c r="M16" i="3"/>
  <c r="L16" i="3"/>
  <c r="I16" i="3"/>
  <c r="H16" i="3"/>
  <c r="S15" i="3"/>
  <c r="R15" i="3"/>
  <c r="Q15" i="3"/>
  <c r="P15" i="3"/>
  <c r="M15" i="3"/>
  <c r="L15" i="3"/>
  <c r="I15" i="3"/>
  <c r="H15" i="3"/>
  <c r="R14" i="3"/>
  <c r="Q14" i="3"/>
  <c r="P14" i="3"/>
  <c r="O14" i="3"/>
  <c r="O26" i="3" s="1"/>
  <c r="L14" i="3"/>
  <c r="K14" i="3"/>
  <c r="K26" i="3" s="1"/>
  <c r="H14" i="3"/>
  <c r="G14" i="3"/>
  <c r="I14" i="3" s="1"/>
  <c r="R13" i="3"/>
  <c r="P13" i="3"/>
  <c r="O13" i="3"/>
  <c r="Q13" i="3" s="1"/>
  <c r="L13" i="3"/>
  <c r="K13" i="3"/>
  <c r="K25" i="3" s="1"/>
  <c r="H13" i="3"/>
  <c r="G13" i="3"/>
  <c r="G25" i="3" s="1"/>
  <c r="S12" i="3"/>
  <c r="R12" i="3"/>
  <c r="Q12" i="3"/>
  <c r="P12" i="3"/>
  <c r="M12" i="3"/>
  <c r="L12" i="3"/>
  <c r="I12" i="3"/>
  <c r="H12" i="3"/>
  <c r="S11" i="3"/>
  <c r="R11" i="3"/>
  <c r="Q11" i="3"/>
  <c r="P11" i="3"/>
  <c r="M11" i="3"/>
  <c r="L11" i="3"/>
  <c r="I11" i="3"/>
  <c r="H11" i="3"/>
  <c r="S10" i="3"/>
  <c r="R10" i="3"/>
  <c r="Q10" i="3"/>
  <c r="P10" i="3"/>
  <c r="M10" i="3"/>
  <c r="L10" i="3"/>
  <c r="I10" i="3"/>
  <c r="H10" i="3"/>
  <c r="H27" i="3" l="1"/>
  <c r="R31" i="3"/>
  <c r="S24" i="3"/>
  <c r="R25" i="3"/>
  <c r="O29" i="3"/>
  <c r="M13" i="3"/>
  <c r="M25" i="3" s="1"/>
  <c r="M21" i="3"/>
  <c r="M30" i="3" s="1"/>
  <c r="R28" i="3"/>
  <c r="R32" i="3"/>
  <c r="S23" i="3"/>
  <c r="S21" i="3"/>
  <c r="G26" i="3"/>
  <c r="U18" i="3"/>
  <c r="U16" i="3"/>
  <c r="K31" i="3"/>
  <c r="M22" i="3"/>
  <c r="M31" i="3" s="1"/>
  <c r="R27" i="3"/>
  <c r="R30" i="3"/>
  <c r="P26" i="3"/>
  <c r="I20" i="3"/>
  <c r="I29" i="3" s="1"/>
  <c r="O31" i="3"/>
  <c r="Q22" i="3"/>
  <c r="S27" i="3"/>
  <c r="O28" i="3"/>
  <c r="G30" i="3"/>
  <c r="O32" i="3"/>
  <c r="S20" i="3"/>
  <c r="R29" i="3"/>
  <c r="S13" i="3"/>
  <c r="R26" i="3"/>
  <c r="R33" i="3"/>
  <c r="S14" i="3"/>
  <c r="G33" i="3"/>
  <c r="L25" i="3"/>
  <c r="T16" i="3"/>
  <c r="T20" i="3"/>
  <c r="G31" i="3"/>
  <c r="S31" i="3" s="1"/>
  <c r="U17" i="3"/>
  <c r="P27" i="3"/>
  <c r="Q27" i="3"/>
  <c r="I26" i="3"/>
  <c r="T10" i="3"/>
  <c r="T32" i="3"/>
  <c r="T31" i="3"/>
  <c r="H25" i="3"/>
  <c r="U10" i="3"/>
  <c r="U12" i="3"/>
  <c r="T13" i="3"/>
  <c r="T14" i="3"/>
  <c r="T17" i="3"/>
  <c r="T21" i="3"/>
  <c r="P29" i="3"/>
  <c r="T29" i="3" s="1"/>
  <c r="T15" i="3"/>
  <c r="U15" i="3"/>
  <c r="T11" i="3"/>
  <c r="L26" i="3"/>
  <c r="L27" i="3"/>
  <c r="T24" i="3"/>
  <c r="P25" i="3"/>
  <c r="U11" i="3"/>
  <c r="M27" i="3"/>
  <c r="T19" i="3"/>
  <c r="T23" i="3"/>
  <c r="T18" i="3"/>
  <c r="Q25" i="3"/>
  <c r="Q30" i="3"/>
  <c r="Q33" i="3"/>
  <c r="Q29" i="3"/>
  <c r="S26" i="3"/>
  <c r="S32" i="3"/>
  <c r="T12" i="3"/>
  <c r="G28" i="3"/>
  <c r="O33" i="3"/>
  <c r="S33" i="3" s="1"/>
  <c r="O25" i="3"/>
  <c r="S25" i="3" s="1"/>
  <c r="O30" i="3"/>
  <c r="M20" i="3"/>
  <c r="M29" i="3" s="1"/>
  <c r="H28" i="3"/>
  <c r="T28" i="3" s="1"/>
  <c r="P30" i="3"/>
  <c r="T30" i="3" s="1"/>
  <c r="P33" i="3"/>
  <c r="T33" i="3" s="1"/>
  <c r="S19" i="3"/>
  <c r="H26" i="3"/>
  <c r="S22" i="3"/>
  <c r="I27" i="3"/>
  <c r="I13" i="3"/>
  <c r="M14" i="3"/>
  <c r="I21" i="3"/>
  <c r="I30" i="3" s="1"/>
  <c r="M23" i="3"/>
  <c r="Q26" i="3"/>
  <c r="M19" i="3"/>
  <c r="M28" i="3" s="1"/>
  <c r="U28" i="3" s="1"/>
  <c r="I24" i="3"/>
  <c r="I33" i="3" s="1"/>
  <c r="K29" i="3"/>
  <c r="S29" i="3" s="1"/>
  <c r="S30" i="3" l="1"/>
  <c r="T27" i="3"/>
  <c r="U30" i="3"/>
  <c r="Q31" i="3"/>
  <c r="U31" i="3" s="1"/>
  <c r="U22" i="3"/>
  <c r="S28" i="3"/>
  <c r="L34" i="3"/>
  <c r="U33" i="3"/>
  <c r="U29" i="3"/>
  <c r="U27" i="3"/>
  <c r="T25" i="3"/>
  <c r="M32" i="3"/>
  <c r="U32" i="3" s="1"/>
  <c r="U23" i="3"/>
  <c r="T26" i="3"/>
  <c r="H34" i="3"/>
  <c r="U20" i="3"/>
  <c r="U21" i="3"/>
  <c r="U19" i="3"/>
  <c r="Q34" i="3"/>
  <c r="M26" i="3"/>
  <c r="U14" i="3"/>
  <c r="P34" i="3"/>
  <c r="U24" i="3"/>
  <c r="U13" i="3"/>
  <c r="I25" i="3"/>
  <c r="M34" i="3" l="1"/>
  <c r="U26" i="3"/>
  <c r="U25" i="3"/>
  <c r="I34" i="3"/>
  <c r="T34" i="3"/>
  <c r="U34" i="3" l="1"/>
</calcChain>
</file>

<file path=xl/sharedStrings.xml><?xml version="1.0" encoding="utf-8"?>
<sst xmlns="http://schemas.openxmlformats.org/spreadsheetml/2006/main" count="314" uniqueCount="141">
  <si>
    <t>Tipul lucrarii</t>
  </si>
  <si>
    <t>lucrarea propriu-zisă</t>
  </si>
  <si>
    <t>mp</t>
  </si>
  <si>
    <t>completări acostamente cu balast</t>
  </si>
  <si>
    <t>mc</t>
  </si>
  <si>
    <t>Nr. Crt</t>
  </si>
  <si>
    <t>Tipul lucrari de executat</t>
  </si>
  <si>
    <t>U.M.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</si>
  <si>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</si>
  <si>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</si>
  <si>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</si>
  <si>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ml</t>
  </si>
  <si>
    <t>m</t>
  </si>
  <si>
    <t>max</t>
  </si>
  <si>
    <t>din care cantitati delimitate pe ani</t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</si>
  <si>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</si>
  <si>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</si>
  <si>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</si>
  <si>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</si>
  <si>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</si>
  <si>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</si>
  <si>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marcaje rutiere</t>
  </si>
  <si>
    <t xml:space="preserve">  Cantitati totale pentru 3 ani</t>
  </si>
  <si>
    <t>CENTRALIZATOR FINANCIAR</t>
  </si>
  <si>
    <t>P.U (lei/UM)</t>
  </si>
  <si>
    <t>Cantități Anul 1</t>
  </si>
  <si>
    <t>Valoare Anul 1</t>
  </si>
  <si>
    <t>Cantități Anul 2</t>
  </si>
  <si>
    <t>Valoare Anul 2</t>
  </si>
  <si>
    <t>Cantități Anul 3</t>
  </si>
  <si>
    <t>Valoare Anul 3</t>
  </si>
  <si>
    <t>Valoare totala 3 ani</t>
  </si>
  <si>
    <t>min</t>
  </si>
  <si>
    <t>17=5+9+13</t>
  </si>
  <si>
    <t>18=6+10+14</t>
  </si>
  <si>
    <t>19=7+11+15</t>
  </si>
  <si>
    <t>20=8+12+16</t>
  </si>
  <si>
    <t>Covor asfaltic tip BA16 cu  preluare denivelari</t>
  </si>
  <si>
    <t>Pregatire strat suport - plombari gropi cu  MAS 16 (daca este cazul)</t>
  </si>
  <si>
    <r>
      <t xml:space="preserve">Pregatire strat suport - </t>
    </r>
    <r>
      <rPr>
        <sz val="12"/>
        <rFont val="Times New Roman"/>
        <family val="1"/>
      </rPr>
      <t>plombari gropi cu  MAS 16 (daca este cazul)</t>
    </r>
  </si>
  <si>
    <t>Pregatire strat suport - tratarea tasarilor locale    (daca este cazul)</t>
  </si>
  <si>
    <t>Pregatire strat suport - tratarea burdusilor  locale   (daca este cazul)</t>
  </si>
  <si>
    <r>
      <t xml:space="preserve">Pregatire strat suport - </t>
    </r>
    <r>
      <rPr>
        <sz val="12"/>
        <rFont val="Times New Roman"/>
        <family val="1"/>
      </rPr>
      <t>tratarea tasarilor locale  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</si>
  <si>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  (daca este cazul)</t>
    </r>
  </si>
  <si>
    <t>Covor asfaltic tip MAS 16 cu  preluare denivelari</t>
  </si>
  <si>
    <t>TOTAL CANTITATI SI VALORIC               S.D.N C-LUNG MOLDOVENESC</t>
  </si>
  <si>
    <t>Covor asfaltic tip MAS 16 cu  frezare</t>
  </si>
  <si>
    <t>Lucrări de intretinere periodică - covoare asfaltice - Lot 2 - S.D.N C-LUNG MOLDOVENESC</t>
  </si>
  <si>
    <t>Descriere articol comasat</t>
  </si>
  <si>
    <t xml:space="preserve"> lNDICATOR</t>
  </si>
  <si>
    <t>DESCRIEREA LUCRĂRILOR - Așternere covor asfaltic</t>
  </si>
  <si>
    <t>P.U</t>
  </si>
  <si>
    <t>NL 097</t>
  </si>
  <si>
    <t>Aşternere covor asfaltic cu o grosime de 4 cm, inclusiv cu preluarea denivelărilor, cu mixtură asfaltică tip MAS 16</t>
  </si>
  <si>
    <t>1 mp</t>
  </si>
  <si>
    <t>Lucrările constau în:</t>
  </si>
  <si>
    <t>-procurarea materialelor, utilajelor, echipamentelor, asigurarea mijloacelor de transport, precum şi a forţei de muncă necesare</t>
  </si>
  <si>
    <t>-toate transporturile şi manipulările pentru procurare şi punere în operă</t>
  </si>
  <si>
    <t>-curătirea suprafeţei prin măturare mecanică, inclusiv dislocarea corpurilor străine şi stropirea suprafeţelor cu apă</t>
  </si>
  <si>
    <t>-spălarea suprafeţei cu jet de apă sub presiune</t>
  </si>
  <si>
    <t>-amorsarea suprafeţei îmbrăcăminţii existente în vederea aplicării covorului asfaltic</t>
  </si>
  <si>
    <t>-aşternere mecanică a covorului asfaltic</t>
  </si>
  <si>
    <t xml:space="preserve">-cilindrarea suprafeţei </t>
  </si>
  <si>
    <t>-asigurarea circulaţiei rutiere în condiții de siguranță pe perioada execuţiei lucrărilor conform ordinului MI-MT 1112/411/2000</t>
  </si>
  <si>
    <t>-efectuarea tuturor încercărilor şi testelor  pentru determinarea caracteristicilor stabilite prin caietele de sarcini</t>
  </si>
  <si>
    <t>MĂSURĂTORI ŞI PLĂŢI</t>
  </si>
  <si>
    <t>Se măsoară la metru pătrat.</t>
  </si>
  <si>
    <t>Preţul include toate cotele legale (CAM, etc.).</t>
  </si>
  <si>
    <t>Preţul nu include TVA.</t>
  </si>
  <si>
    <t>NL096</t>
  </si>
  <si>
    <t>Aşternere covor asfaltic cu o grosime de 4 cm, inclusiv cu preluarea denivelărilor, cu mixtură asfaltică tip BA 16</t>
  </si>
  <si>
    <t>1 m.p.</t>
  </si>
  <si>
    <t>NL100</t>
  </si>
  <si>
    <t>Completarea acostamentelor cu balast</t>
  </si>
  <si>
    <t>1 m.c.</t>
  </si>
  <si>
    <r>
      <t>-</t>
    </r>
    <r>
      <rPr>
        <sz val="10"/>
        <rFont val="Times New Roman"/>
        <family val="1"/>
      </rPr>
      <t>completarea acostamentelor cu balast</t>
    </r>
  </si>
  <si>
    <t xml:space="preserve">-efectuarea tuturor încercărilor şi testelor  pentru determinarea caracteristicilor stabilite prin caietele de sarcini </t>
  </si>
  <si>
    <t>Se măsoară la metru cub după compactare.</t>
  </si>
  <si>
    <t>NL101</t>
  </si>
  <si>
    <t>Marcaje rutiere longitudinale şi transversale, simple sau duble, cu întreruperi sau continue executate mecanizat</t>
  </si>
  <si>
    <t>-executarea premarcajului prin măsurarea și fixarea axului drumului cu vopsea de marcaj din 5 in 5 m</t>
  </si>
  <si>
    <t>-semnalizarea corespunzătoare a sectorului de lucru în timpul execuţiei lucrărilor</t>
  </si>
  <si>
    <t xml:space="preserve">-prepararea amestecului de vopsea </t>
  </si>
  <si>
    <t>-executarea mecanizată  a marcajului</t>
  </si>
  <si>
    <t>-răspândirea peste marcaj, cu dispozitivul mașinii, a microbilelor, în cazul marcajului cu microbile</t>
  </si>
  <si>
    <t>-corectarea marcajului unde a fost degradat de autovehicule</t>
  </si>
  <si>
    <t>DESCRIEREA LUCRĂRILOR - PREGĂTIRE STRAT SUPORT</t>
  </si>
  <si>
    <t>Remedierea degradărilor apărute în partea carosabilă, acostamente, benzi de urgenţă şi benzi de încadrare</t>
  </si>
  <si>
    <t>-marcarea suprafeței necesare a fi decapată prin trasarea unor linii pline la marginea acesteia folosindu-se cretă sau alte mijloace adecvate</t>
  </si>
  <si>
    <t>-frezarea îmbrăcămintei asfaltice existente pe o grosime de 4 cm</t>
  </si>
  <si>
    <t>-scoaterea și îndepărtarea materialului ce se dislocă din perimetrul marcat</t>
  </si>
  <si>
    <t xml:space="preserve">-transportul materialului frezat la sediul districtului </t>
  </si>
  <si>
    <t>-curățarea temeinică a suprafeţei frezate prin suflarea cu aer comprimat sau cu mături și perii piassava şi stropirea suprafeţelor cu apă</t>
  </si>
  <si>
    <t xml:space="preserve">-amorsarea suprafeţei îmbrăcăminţii existente în vederea efectuării remedierilor </t>
  </si>
  <si>
    <t>-aşternerea mixturii asfaltice pentru repararea gropilor</t>
  </si>
  <si>
    <t>NL084</t>
  </si>
  <si>
    <t>Întreținerea îmbrăcăminților asfaltice - Plombări gropi cu MAS 16 (pentru adâncimea de 4 cm)</t>
  </si>
  <si>
    <t>NL086</t>
  </si>
  <si>
    <t>Întreținerea îmbrăcăminților asfaltice - Înlăturarea denivelărilor, (inclusiv văluriri și refulări) și făgașelor (numai frezare)</t>
  </si>
  <si>
    <t>-frezarea îmbrăcămintei asfaltice existente</t>
  </si>
  <si>
    <t>NL087</t>
  </si>
  <si>
    <t>Întreținerea îmbrăcăminților asfaltice - Colmatări fisuri și crăpături cu mastic bituminos</t>
  </si>
  <si>
    <t>1 m.</t>
  </si>
  <si>
    <t>-lărgirea și adâncirea fisurilor și crăpăturilor cu deschiderea până la 8 mm, cu dispozitive mecanice adecvate</t>
  </si>
  <si>
    <t>-curătirea temeinică a fisurilor și crăpăturilor cu peria de sârmă și suflarea cu aer comprimat</t>
  </si>
  <si>
    <t>-amorsarea fisurilor și crăpăturilor</t>
  </si>
  <si>
    <t>-așternerea masticului bituminos, prin turnare în exces</t>
  </si>
  <si>
    <t>-netezirea și închiderea suprafeţei cu nisip natural</t>
  </si>
  <si>
    <t>Se măsoară la metru liniar.</t>
  </si>
  <si>
    <t>NL088</t>
  </si>
  <si>
    <t>Întreținerea îmbrăcăminților asfaltice - Colmatarea crăpăturilor cu mixtură asfaltică BA 8</t>
  </si>
  <si>
    <t>-decaparea în lungul crăpăturii cu dalta, ciocan, târnacop sau prin frezare</t>
  </si>
  <si>
    <t>-scoaterea și îndepărtarea materialului rezultat din decapare</t>
  </si>
  <si>
    <t xml:space="preserve">-transportul materialului rezultat la sediul districtului </t>
  </si>
  <si>
    <t>-curătirea temeinică a suprafețelor a suprafețelor decapate</t>
  </si>
  <si>
    <t>-amorsarea suprafețelor decapate în lungul crăpăturilor</t>
  </si>
  <si>
    <t>-umplerea spațiilor amorsate cu mixtură asfaltică BA 8</t>
  </si>
  <si>
    <t>-cilindrarea suprafeței</t>
  </si>
  <si>
    <t>NL090</t>
  </si>
  <si>
    <t>Întreținerea platformei drumului - Tratarea tasărilor locale</t>
  </si>
  <si>
    <t>-frezarea suprafeței marcate</t>
  </si>
  <si>
    <t>-drenarea apelor subterane (dacă este cazul)</t>
  </si>
  <si>
    <t>-întindere geotextil anticontaminare</t>
  </si>
  <si>
    <t>-așternerea stratului din balast de 30 cm și cilindrarea suprafeței</t>
  </si>
  <si>
    <t>-așternerea stratului din piatră spartă (împănată) de 30 cm și cilindrarea suprafeței</t>
  </si>
  <si>
    <t>-amorsarea stratului suport, așternerea stratului din anrobat bituminos cu criblură AB 31,5 de 8 cm și cilindrarea suprafeței</t>
  </si>
  <si>
    <t>-amorsarea stratului suport si așternerea geocompozitului antifisură</t>
  </si>
  <si>
    <t>NL091</t>
  </si>
  <si>
    <t>Întreținerea platformei drumului - Tratarea burdușirilor</t>
  </si>
  <si>
    <t>-execuția stratului din piatră brută</t>
  </si>
  <si>
    <t>-amorsarea stratului suport și așternerea geocompozitului antifisură</t>
  </si>
  <si>
    <t>Lucrări de întreținere periodică. Covoare asfaltice Lot 2. S.D.N. C-lung Moldovenesc - D.R.D.P. Iași</t>
  </si>
  <si>
    <t>NL095</t>
  </si>
  <si>
    <t>Aşternere covor asfaltic cu o grosime de 4 cm, după frezare, cu mixtură asfaltică tip MAS 16</t>
  </si>
  <si>
    <t>Notă : Cantitățile , valorile si repartizarea anuală a acestora sunt estimative, urmând ca repartizarea cantităților si valorilor finale să fie stabilite conform alocatiilor financiare și necesitățile reale ale rețelei de drumuri</t>
  </si>
  <si>
    <t>-așternerea mixturii asfaltice pentru stratul de legătură BAD 22,4 de 6 cm și cilindrarea suprafeței</t>
  </si>
  <si>
    <t>-așternerea mixturii asfaltice pentru stratul de legătură BAD 22,4 de 8 cm și cilindrarea suprafeței</t>
  </si>
  <si>
    <t>TOTAL  GENERAL VALORIC (Fără T.V.A)  COVOARE ASFALTICE ANUL I-III - S.D.N C-LUNG MOLDOVENESC</t>
  </si>
  <si>
    <t>Ofertant,</t>
  </si>
  <si>
    <t>Anexa 1</t>
  </si>
  <si>
    <t>Anexa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</si>
</sst>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1"/>
      <color theme="1"/>
      <name val="Cambria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6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3" fillId="2" borderId="2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58" xfId="0" applyNumberFormat="1" applyFont="1" applyBorder="1" applyAlignment="1">
      <alignment horizontal="center" vertical="center"/>
    </xf>
    <xf numFmtId="0" fontId="2" fillId="0" borderId="60" xfId="0" applyFont="1" applyBorder="1" applyAlignment="1">
      <alignment horizontal="center"/>
    </xf>
    <xf numFmtId="0" fontId="3" fillId="0" borderId="59" xfId="0" applyFont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3" fontId="3" fillId="2" borderId="6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63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3" fontId="3" fillId="2" borderId="40" xfId="0" applyNumberFormat="1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3" fontId="3" fillId="2" borderId="49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3" fillId="2" borderId="66" xfId="0" applyNumberFormat="1" applyFont="1" applyFill="1" applyBorder="1" applyAlignment="1">
      <alignment horizontal="center" vertical="center"/>
    </xf>
    <xf numFmtId="3" fontId="3" fillId="2" borderId="67" xfId="0" applyNumberFormat="1" applyFont="1" applyFill="1" applyBorder="1" applyAlignment="1">
      <alignment horizontal="center" vertical="center"/>
    </xf>
    <xf numFmtId="3" fontId="2" fillId="2" borderId="6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3" fontId="2" fillId="0" borderId="40" xfId="0" applyNumberFormat="1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3" fontId="2" fillId="2" borderId="54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70" xfId="0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51" xfId="0" applyNumberFormat="1" applyFont="1" applyBorder="1" applyAlignment="1">
      <alignment horizontal="center" vertical="center"/>
    </xf>
    <xf numFmtId="3" fontId="7" fillId="0" borderId="37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4" fontId="3" fillId="2" borderId="45" xfId="0" applyNumberFormat="1" applyFont="1" applyFill="1" applyBorder="1" applyAlignment="1">
      <alignment horizontal="center" vertical="center"/>
    </xf>
    <xf numFmtId="4" fontId="3" fillId="2" borderId="46" xfId="0" applyNumberFormat="1" applyFont="1" applyFill="1" applyBorder="1" applyAlignment="1">
      <alignment horizontal="center" vertical="center"/>
    </xf>
    <xf numFmtId="4" fontId="3" fillId="2" borderId="31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41" xfId="0" applyNumberFormat="1" applyFont="1" applyFill="1" applyBorder="1" applyAlignment="1">
      <alignment horizontal="center" vertical="center"/>
    </xf>
    <xf numFmtId="4" fontId="3" fillId="2" borderId="42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2" borderId="34" xfId="0" applyNumberFormat="1" applyFont="1" applyFill="1" applyBorder="1" applyAlignment="1">
      <alignment horizontal="center" vertical="center"/>
    </xf>
    <xf numFmtId="4" fontId="3" fillId="2" borderId="68" xfId="0" applyNumberFormat="1" applyFont="1" applyFill="1" applyBorder="1" applyAlignment="1">
      <alignment horizontal="center" vertical="center"/>
    </xf>
    <xf numFmtId="4" fontId="3" fillId="2" borderId="70" xfId="0" applyNumberFormat="1" applyFont="1" applyFill="1" applyBorder="1" applyAlignment="1">
      <alignment horizontal="center" vertical="center"/>
    </xf>
    <xf numFmtId="4" fontId="3" fillId="2" borderId="50" xfId="0" applyNumberFormat="1" applyFont="1" applyFill="1" applyBorder="1" applyAlignment="1">
      <alignment horizontal="center" vertical="center"/>
    </xf>
    <xf numFmtId="4" fontId="3" fillId="2" borderId="51" xfId="0" applyNumberFormat="1" applyFont="1" applyFill="1" applyBorder="1" applyAlignment="1">
      <alignment horizontal="center" vertical="center"/>
    </xf>
    <xf numFmtId="4" fontId="3" fillId="2" borderId="54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5" xfId="0" applyNumberFormat="1" applyFont="1" applyBorder="1" applyAlignment="1">
      <alignment horizontal="center" vertical="center"/>
    </xf>
    <xf numFmtId="4" fontId="2" fillId="0" borderId="43" xfId="0" applyNumberFormat="1" applyFont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4" fontId="3" fillId="2" borderId="64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27" xfId="0" applyNumberFormat="1" applyFont="1" applyFill="1" applyBorder="1" applyAlignment="1">
      <alignment horizontal="center" vertical="center"/>
    </xf>
    <xf numFmtId="4" fontId="3" fillId="2" borderId="40" xfId="0" applyNumberFormat="1" applyFont="1" applyFill="1" applyBorder="1" applyAlignment="1">
      <alignment horizontal="center" vertical="center"/>
    </xf>
    <xf numFmtId="4" fontId="3" fillId="2" borderId="65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4" fontId="3" fillId="2" borderId="18" xfId="0" applyNumberFormat="1" applyFont="1" applyFill="1" applyBorder="1" applyAlignment="1">
      <alignment horizontal="center" vertical="center"/>
    </xf>
    <xf numFmtId="4" fontId="3" fillId="2" borderId="66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49" xfId="0" applyNumberFormat="1" applyFont="1" applyFill="1" applyBorder="1" applyAlignment="1">
      <alignment horizontal="center" vertical="center"/>
    </xf>
    <xf numFmtId="4" fontId="3" fillId="2" borderId="63" xfId="0" applyNumberFormat="1" applyFont="1" applyFill="1" applyBorder="1" applyAlignment="1">
      <alignment horizontal="center" vertical="center"/>
    </xf>
    <xf numFmtId="4" fontId="3" fillId="2" borderId="53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4" fontId="3" fillId="2" borderId="61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58" xfId="0" applyNumberFormat="1" applyFont="1" applyFill="1" applyBorder="1" applyAlignment="1">
      <alignment horizontal="center" vertical="center"/>
    </xf>
    <xf numFmtId="4" fontId="3" fillId="2" borderId="62" xfId="0" applyNumberFormat="1" applyFont="1" applyFill="1" applyBorder="1" applyAlignment="1">
      <alignment horizontal="center" vertical="center"/>
    </xf>
    <xf numFmtId="4" fontId="3" fillId="2" borderId="67" xfId="0" applyNumberFormat="1" applyFont="1" applyFill="1" applyBorder="1" applyAlignment="1">
      <alignment horizontal="center" vertical="center"/>
    </xf>
    <xf numFmtId="4" fontId="3" fillId="2" borderId="59" xfId="0" applyNumberFormat="1" applyFont="1" applyFill="1" applyBorder="1" applyAlignment="1">
      <alignment horizontal="center" vertical="center"/>
    </xf>
    <xf numFmtId="4" fontId="3" fillId="2" borderId="60" xfId="0" applyNumberFormat="1" applyFont="1" applyFill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/>
    </xf>
    <xf numFmtId="4" fontId="7" fillId="0" borderId="66" xfId="0" applyNumberFormat="1" applyFont="1" applyBorder="1" applyAlignment="1">
      <alignment horizontal="center" vertical="center"/>
    </xf>
    <xf numFmtId="4" fontId="7" fillId="0" borderId="69" xfId="0" applyNumberFormat="1" applyFont="1" applyBorder="1" applyAlignment="1">
      <alignment horizontal="center" vertical="center"/>
    </xf>
    <xf numFmtId="4" fontId="7" fillId="0" borderId="49" xfId="0" applyNumberFormat="1" applyFont="1" applyBorder="1" applyAlignment="1">
      <alignment horizontal="center" vertical="center"/>
    </xf>
    <xf numFmtId="4" fontId="7" fillId="0" borderId="52" xfId="0" applyNumberFormat="1" applyFont="1" applyBorder="1" applyAlignment="1">
      <alignment horizontal="center" vertical="center"/>
    </xf>
    <xf numFmtId="4" fontId="7" fillId="0" borderId="53" xfId="0" applyNumberFormat="1" applyFont="1" applyBorder="1" applyAlignment="1">
      <alignment horizontal="center" vertical="center"/>
    </xf>
    <xf numFmtId="4" fontId="7" fillId="0" borderId="55" xfId="0" applyNumberFormat="1" applyFont="1" applyBorder="1" applyAlignment="1">
      <alignment horizontal="center" vertical="center"/>
    </xf>
    <xf numFmtId="4" fontId="7" fillId="0" borderId="45" xfId="0" applyNumberFormat="1" applyFont="1" applyBorder="1" applyAlignment="1">
      <alignment horizontal="center" vertical="center"/>
    </xf>
    <xf numFmtId="4" fontId="7" fillId="0" borderId="47" xfId="0" applyNumberFormat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3" fontId="7" fillId="0" borderId="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3" fontId="7" fillId="0" borderId="3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4" fontId="7" fillId="0" borderId="57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68" xfId="0" applyNumberFormat="1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3" fontId="7" fillId="0" borderId="63" xfId="0" applyNumberFormat="1" applyFont="1" applyBorder="1" applyAlignment="1">
      <alignment horizontal="center" vertical="center"/>
    </xf>
    <xf numFmtId="3" fontId="2" fillId="0" borderId="63" xfId="0" applyNumberFormat="1" applyFont="1" applyBorder="1" applyAlignment="1">
      <alignment horizontal="center" vertical="center"/>
    </xf>
    <xf numFmtId="4" fontId="7" fillId="0" borderId="59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53" xfId="0" applyNumberFormat="1" applyFont="1" applyFill="1" applyBorder="1" applyAlignment="1">
      <alignment horizontal="center" vertical="center"/>
    </xf>
    <xf numFmtId="3" fontId="7" fillId="0" borderId="32" xfId="0" applyNumberFormat="1" applyFont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" fontId="2" fillId="2" borderId="63" xfId="0" applyNumberFormat="1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center"/>
    </xf>
    <xf numFmtId="0" fontId="11" fillId="0" borderId="72" xfId="0" applyFont="1" applyBorder="1" applyAlignment="1">
      <alignment horizontal="left" vertical="center"/>
    </xf>
    <xf numFmtId="0" fontId="13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horizontal="center" vertical="center"/>
    </xf>
    <xf numFmtId="0" fontId="12" fillId="0" borderId="72" xfId="0" applyFont="1" applyBorder="1" applyAlignment="1">
      <alignment vertical="center"/>
    </xf>
    <xf numFmtId="0" fontId="14" fillId="0" borderId="72" xfId="0" quotePrefix="1" applyFont="1" applyBorder="1" applyAlignment="1">
      <alignment horizontal="left" vertical="center" wrapText="1"/>
    </xf>
    <xf numFmtId="0" fontId="14" fillId="0" borderId="72" xfId="0" quotePrefix="1" applyFont="1" applyBorder="1" applyAlignment="1">
      <alignment horizontal="left" vertical="center"/>
    </xf>
    <xf numFmtId="0" fontId="15" fillId="0" borderId="72" xfId="0" applyFont="1" applyBorder="1" applyAlignment="1">
      <alignment horizontal="left" vertical="center"/>
    </xf>
    <xf numFmtId="0" fontId="14" fillId="0" borderId="72" xfId="0" applyFont="1" applyBorder="1" applyAlignment="1">
      <alignment vertical="center"/>
    </xf>
    <xf numFmtId="0" fontId="14" fillId="0" borderId="72" xfId="0" applyFont="1" applyBorder="1" applyAlignment="1">
      <alignment horizontal="left" vertical="center"/>
    </xf>
    <xf numFmtId="0" fontId="10" fillId="0" borderId="72" xfId="0" applyFont="1" applyBorder="1" applyAlignment="1">
      <alignment horizontal="left" vertical="center"/>
    </xf>
    <xf numFmtId="0" fontId="10" fillId="0" borderId="72" xfId="0" applyFont="1" applyBorder="1" applyAlignment="1">
      <alignment vertical="center"/>
    </xf>
    <xf numFmtId="0" fontId="11" fillId="0" borderId="71" xfId="0" applyFont="1" applyBorder="1" applyAlignment="1">
      <alignment horizontal="left" vertical="center"/>
    </xf>
    <xf numFmtId="0" fontId="11" fillId="0" borderId="71" xfId="0" applyFont="1" applyBorder="1" applyAlignment="1">
      <alignment vertical="center"/>
    </xf>
    <xf numFmtId="0" fontId="12" fillId="0" borderId="71" xfId="0" applyFont="1" applyBorder="1" applyAlignment="1">
      <alignment horizontal="center" vertical="center"/>
    </xf>
    <xf numFmtId="0" fontId="0" fillId="0" borderId="74" xfId="0" applyBorder="1"/>
    <xf numFmtId="0" fontId="13" fillId="0" borderId="71" xfId="0" applyFont="1" applyBorder="1" applyAlignment="1">
      <alignment vertical="center" wrapText="1"/>
    </xf>
    <xf numFmtId="0" fontId="13" fillId="0" borderId="71" xfId="0" applyFont="1" applyBorder="1" applyAlignment="1">
      <alignment horizontal="center" vertical="center" wrapText="1"/>
    </xf>
    <xf numFmtId="0" fontId="16" fillId="0" borderId="72" xfId="0" applyFont="1" applyBorder="1" applyAlignment="1">
      <alignment vertical="center" wrapText="1"/>
    </xf>
    <xf numFmtId="0" fontId="13" fillId="0" borderId="74" xfId="0" applyFont="1" applyBorder="1" applyAlignment="1">
      <alignment vertical="center" wrapText="1"/>
    </xf>
    <xf numFmtId="0" fontId="14" fillId="0" borderId="74" xfId="0" quotePrefix="1" applyFont="1" applyBorder="1" applyAlignment="1">
      <alignment horizontal="left" vertical="center" wrapText="1"/>
    </xf>
    <xf numFmtId="0" fontId="15" fillId="0" borderId="74" xfId="0" applyFont="1" applyBorder="1" applyAlignment="1">
      <alignment horizontal="left" vertical="center"/>
    </xf>
    <xf numFmtId="0" fontId="14" fillId="0" borderId="74" xfId="0" applyFont="1" applyBorder="1" applyAlignment="1">
      <alignment vertical="center"/>
    </xf>
    <xf numFmtId="0" fontId="14" fillId="0" borderId="74" xfId="0" applyFont="1" applyBorder="1" applyAlignment="1">
      <alignment horizontal="left" vertical="center"/>
    </xf>
    <xf numFmtId="0" fontId="12" fillId="0" borderId="74" xfId="0" applyFont="1" applyBorder="1" applyAlignment="1">
      <alignment vertical="center"/>
    </xf>
    <xf numFmtId="0" fontId="12" fillId="0" borderId="73" xfId="0" applyFont="1" applyBorder="1" applyAlignment="1">
      <alignment vertical="center"/>
    </xf>
    <xf numFmtId="0" fontId="16" fillId="2" borderId="32" xfId="0" applyFont="1" applyFill="1" applyBorder="1" applyAlignment="1">
      <alignment vertical="center" wrapText="1"/>
    </xf>
    <xf numFmtId="0" fontId="0" fillId="0" borderId="72" xfId="0" applyBorder="1"/>
    <xf numFmtId="0" fontId="0" fillId="0" borderId="37" xfId="0" applyBorder="1"/>
    <xf numFmtId="0" fontId="14" fillId="0" borderId="0" xfId="0" quotePrefix="1" applyFont="1" applyAlignment="1">
      <alignment horizontal="left" vertical="center" wrapText="1"/>
    </xf>
    <xf numFmtId="0" fontId="0" fillId="0" borderId="46" xfId="0" applyBorder="1"/>
    <xf numFmtId="0" fontId="16" fillId="0" borderId="74" xfId="0" applyFont="1" applyBorder="1" applyAlignment="1">
      <alignment vertical="center" wrapText="1"/>
    </xf>
    <xf numFmtId="0" fontId="0" fillId="0" borderId="73" xfId="0" applyBorder="1"/>
    <xf numFmtId="0" fontId="12" fillId="0" borderId="74" xfId="0" applyFont="1" applyBorder="1" applyAlignment="1">
      <alignment horizontal="center" vertical="center"/>
    </xf>
    <xf numFmtId="0" fontId="16" fillId="0" borderId="71" xfId="0" applyFont="1" applyBorder="1" applyAlignment="1">
      <alignment vertical="center" wrapText="1"/>
    </xf>
    <xf numFmtId="0" fontId="10" fillId="0" borderId="37" xfId="0" applyFont="1" applyBorder="1" applyAlignment="1">
      <alignment horizontal="left" vertical="center"/>
    </xf>
    <xf numFmtId="0" fontId="12" fillId="0" borderId="41" xfId="0" applyFont="1" applyBorder="1" applyAlignment="1">
      <alignment horizontal="center" vertical="center"/>
    </xf>
    <xf numFmtId="0" fontId="0" fillId="0" borderId="75" xfId="0" applyBorder="1"/>
    <xf numFmtId="0" fontId="12" fillId="0" borderId="71" xfId="0" applyFont="1" applyBorder="1" applyAlignment="1">
      <alignment vertical="center"/>
    </xf>
    <xf numFmtId="0" fontId="12" fillId="0" borderId="37" xfId="0" applyFont="1" applyBorder="1" applyAlignment="1">
      <alignment vertical="center"/>
    </xf>
    <xf numFmtId="0" fontId="14" fillId="0" borderId="37" xfId="0" quotePrefix="1" applyFont="1" applyBorder="1" applyAlignment="1">
      <alignment horizontal="left" vertical="center" wrapText="1"/>
    </xf>
    <xf numFmtId="0" fontId="14" fillId="0" borderId="37" xfId="0" quotePrefix="1" applyFont="1" applyBorder="1" applyAlignment="1">
      <alignment horizontal="left" vertical="center"/>
    </xf>
    <xf numFmtId="0" fontId="14" fillId="0" borderId="74" xfId="0" quotePrefix="1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4" fillId="0" borderId="37" xfId="0" applyFont="1" applyBorder="1" applyAlignment="1">
      <alignment vertical="center"/>
    </xf>
    <xf numFmtId="0" fontId="14" fillId="0" borderId="37" xfId="0" applyFont="1" applyBorder="1" applyAlignment="1">
      <alignment horizontal="left" vertical="center"/>
    </xf>
    <xf numFmtId="0" fontId="12" fillId="0" borderId="32" xfId="0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2" fillId="0" borderId="6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/>
    </xf>
    <xf numFmtId="0" fontId="2" fillId="0" borderId="59" xfId="0" applyFont="1" applyBorder="1" applyAlignment="1">
      <alignment horizontal="center"/>
    </xf>
    <xf numFmtId="0" fontId="2" fillId="0" borderId="6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0" fillId="0" borderId="72" xfId="0" applyFont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0" fillId="0" borderId="71" xfId="0" applyBorder="1" applyAlignment="1">
      <alignment horizontal="center"/>
    </xf>
    <xf numFmtId="0" fontId="0" fillId="0" borderId="74" xfId="0" applyBorder="1" applyAlignment="1">
      <alignment horizontal="center"/>
    </xf>
    <xf numFmtId="0" fontId="13" fillId="0" borderId="71" xfId="0" applyFont="1" applyBorder="1" applyAlignment="1">
      <alignment horizontal="center" vertical="center"/>
    </xf>
    <xf numFmtId="0" fontId="13" fillId="0" borderId="74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0" fillId="0" borderId="73" xfId="0" applyBorder="1" applyAlignment="1">
      <alignment horizontal="center"/>
    </xf>
    <xf numFmtId="0" fontId="14" fillId="0" borderId="71" xfId="0" quotePrefix="1" applyFont="1" applyBorder="1" applyAlignment="1">
      <alignment horizontal="center" vertical="center" wrapText="1"/>
    </xf>
    <xf numFmtId="0" fontId="14" fillId="0" borderId="74" xfId="0" quotePrefix="1" applyFont="1" applyBorder="1" applyAlignment="1">
      <alignment horizontal="center" vertical="center" wrapText="1"/>
    </xf>
    <xf numFmtId="0" fontId="14" fillId="0" borderId="73" xfId="0" quotePrefix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A826D-2062-4B9B-A2BB-BB55D19C7294}">
  <dimension ref="A1:W45"/>
  <sheetViews>
    <sheetView tabSelected="1" zoomScale="73" zoomScaleNormal="73" workbookViewId="0">
      <selection activeCell="T1" sqref="T1"/>
    </sheetView>
  </sheetViews>
  <sheetFormatPr defaultRowHeight="15" x14ac:dyDescent="0.25"/>
  <cols>
    <col min="1" max="1" width="7.5703125" style="5" customWidth="1"/>
    <col min="2" max="2" width="35.7109375" style="5" customWidth="1"/>
    <col min="3" max="3" width="42.140625" style="5" customWidth="1"/>
    <col min="4" max="4" width="6.85546875" style="5" customWidth="1"/>
    <col min="5" max="5" width="9.42578125" style="5" customWidth="1"/>
    <col min="6" max="6" width="9.42578125" style="5" bestFit="1" customWidth="1"/>
    <col min="7" max="7" width="12.42578125" style="5" customWidth="1"/>
    <col min="8" max="8" width="11.28515625" style="5" bestFit="1" customWidth="1"/>
    <col min="9" max="9" width="14.28515625" style="5" bestFit="1" customWidth="1"/>
    <col min="10" max="10" width="16.140625" style="5" bestFit="1" customWidth="1"/>
    <col min="11" max="11" width="16.140625" style="5" customWidth="1"/>
    <col min="12" max="12" width="15.42578125" style="5" bestFit="1" customWidth="1"/>
    <col min="13" max="13" width="15.42578125" style="5" customWidth="1"/>
    <col min="14" max="14" width="16.140625" style="5" bestFit="1" customWidth="1"/>
    <col min="15" max="16" width="16.140625" style="5" customWidth="1"/>
    <col min="17" max="17" width="15.42578125" style="5" bestFit="1" customWidth="1"/>
    <col min="18" max="18" width="13.85546875" style="5" customWidth="1"/>
    <col min="19" max="19" width="15.42578125" style="5" bestFit="1" customWidth="1"/>
    <col min="20" max="20" width="13" style="5" bestFit="1" customWidth="1"/>
    <col min="21" max="21" width="14.28515625" style="5" bestFit="1" customWidth="1"/>
    <col min="22" max="22" width="11.7109375" style="5" bestFit="1" customWidth="1"/>
    <col min="23" max="23" width="12.7109375" style="5" bestFit="1" customWidth="1"/>
    <col min="24" max="260" width="9.140625" style="5"/>
    <col min="261" max="261" width="7.5703125" style="5" customWidth="1"/>
    <col min="262" max="262" width="34.140625" style="5" customWidth="1"/>
    <col min="263" max="263" width="30.42578125" style="5" bestFit="1" customWidth="1"/>
    <col min="264" max="264" width="33.28515625" style="5" bestFit="1" customWidth="1"/>
    <col min="265" max="265" width="6.85546875" style="5" customWidth="1"/>
    <col min="266" max="266" width="10.5703125" style="5" bestFit="1" customWidth="1"/>
    <col min="267" max="267" width="12.140625" style="5" customWidth="1"/>
    <col min="268" max="516" width="9.140625" style="5"/>
    <col min="517" max="517" width="7.5703125" style="5" customWidth="1"/>
    <col min="518" max="518" width="34.140625" style="5" customWidth="1"/>
    <col min="519" max="519" width="30.42578125" style="5" bestFit="1" customWidth="1"/>
    <col min="520" max="520" width="33.28515625" style="5" bestFit="1" customWidth="1"/>
    <col min="521" max="521" width="6.85546875" style="5" customWidth="1"/>
    <col min="522" max="522" width="10.5703125" style="5" bestFit="1" customWidth="1"/>
    <col min="523" max="523" width="12.140625" style="5" customWidth="1"/>
    <col min="524" max="772" width="9.140625" style="5"/>
    <col min="773" max="773" width="7.5703125" style="5" customWidth="1"/>
    <col min="774" max="774" width="34.140625" style="5" customWidth="1"/>
    <col min="775" max="775" width="30.42578125" style="5" bestFit="1" customWidth="1"/>
    <col min="776" max="776" width="33.28515625" style="5" bestFit="1" customWidth="1"/>
    <col min="777" max="777" width="6.85546875" style="5" customWidth="1"/>
    <col min="778" max="778" width="10.5703125" style="5" bestFit="1" customWidth="1"/>
    <col min="779" max="779" width="12.140625" style="5" customWidth="1"/>
    <col min="780" max="1028" width="9.140625" style="5"/>
    <col min="1029" max="1029" width="7.5703125" style="5" customWidth="1"/>
    <col min="1030" max="1030" width="34.140625" style="5" customWidth="1"/>
    <col min="1031" max="1031" width="30.42578125" style="5" bestFit="1" customWidth="1"/>
    <col min="1032" max="1032" width="33.28515625" style="5" bestFit="1" customWidth="1"/>
    <col min="1033" max="1033" width="6.85546875" style="5" customWidth="1"/>
    <col min="1034" max="1034" width="10.5703125" style="5" bestFit="1" customWidth="1"/>
    <col min="1035" max="1035" width="12.140625" style="5" customWidth="1"/>
    <col min="1036" max="1284" width="9.140625" style="5"/>
    <col min="1285" max="1285" width="7.5703125" style="5" customWidth="1"/>
    <col min="1286" max="1286" width="34.140625" style="5" customWidth="1"/>
    <col min="1287" max="1287" width="30.42578125" style="5" bestFit="1" customWidth="1"/>
    <col min="1288" max="1288" width="33.28515625" style="5" bestFit="1" customWidth="1"/>
    <col min="1289" max="1289" width="6.85546875" style="5" customWidth="1"/>
    <col min="1290" max="1290" width="10.5703125" style="5" bestFit="1" customWidth="1"/>
    <col min="1291" max="1291" width="12.140625" style="5" customWidth="1"/>
    <col min="1292" max="1540" width="9.140625" style="5"/>
    <col min="1541" max="1541" width="7.5703125" style="5" customWidth="1"/>
    <col min="1542" max="1542" width="34.140625" style="5" customWidth="1"/>
    <col min="1543" max="1543" width="30.42578125" style="5" bestFit="1" customWidth="1"/>
    <col min="1544" max="1544" width="33.28515625" style="5" bestFit="1" customWidth="1"/>
    <col min="1545" max="1545" width="6.85546875" style="5" customWidth="1"/>
    <col min="1546" max="1546" width="10.5703125" style="5" bestFit="1" customWidth="1"/>
    <col min="1547" max="1547" width="12.140625" style="5" customWidth="1"/>
    <col min="1548" max="1796" width="9.140625" style="5"/>
    <col min="1797" max="1797" width="7.5703125" style="5" customWidth="1"/>
    <col min="1798" max="1798" width="34.140625" style="5" customWidth="1"/>
    <col min="1799" max="1799" width="30.42578125" style="5" bestFit="1" customWidth="1"/>
    <col min="1800" max="1800" width="33.28515625" style="5" bestFit="1" customWidth="1"/>
    <col min="1801" max="1801" width="6.85546875" style="5" customWidth="1"/>
    <col min="1802" max="1802" width="10.5703125" style="5" bestFit="1" customWidth="1"/>
    <col min="1803" max="1803" width="12.140625" style="5" customWidth="1"/>
    <col min="1804" max="2052" width="9.140625" style="5"/>
    <col min="2053" max="2053" width="7.5703125" style="5" customWidth="1"/>
    <col min="2054" max="2054" width="34.140625" style="5" customWidth="1"/>
    <col min="2055" max="2055" width="30.42578125" style="5" bestFit="1" customWidth="1"/>
    <col min="2056" max="2056" width="33.28515625" style="5" bestFit="1" customWidth="1"/>
    <col min="2057" max="2057" width="6.85546875" style="5" customWidth="1"/>
    <col min="2058" max="2058" width="10.5703125" style="5" bestFit="1" customWidth="1"/>
    <col min="2059" max="2059" width="12.140625" style="5" customWidth="1"/>
    <col min="2060" max="2308" width="9.140625" style="5"/>
    <col min="2309" max="2309" width="7.5703125" style="5" customWidth="1"/>
    <col min="2310" max="2310" width="34.140625" style="5" customWidth="1"/>
    <col min="2311" max="2311" width="30.42578125" style="5" bestFit="1" customWidth="1"/>
    <col min="2312" max="2312" width="33.28515625" style="5" bestFit="1" customWidth="1"/>
    <col min="2313" max="2313" width="6.85546875" style="5" customWidth="1"/>
    <col min="2314" max="2314" width="10.5703125" style="5" bestFit="1" customWidth="1"/>
    <col min="2315" max="2315" width="12.140625" style="5" customWidth="1"/>
    <col min="2316" max="2564" width="9.140625" style="5"/>
    <col min="2565" max="2565" width="7.5703125" style="5" customWidth="1"/>
    <col min="2566" max="2566" width="34.140625" style="5" customWidth="1"/>
    <col min="2567" max="2567" width="30.42578125" style="5" bestFit="1" customWidth="1"/>
    <col min="2568" max="2568" width="33.28515625" style="5" bestFit="1" customWidth="1"/>
    <col min="2569" max="2569" width="6.85546875" style="5" customWidth="1"/>
    <col min="2570" max="2570" width="10.5703125" style="5" bestFit="1" customWidth="1"/>
    <col min="2571" max="2571" width="12.140625" style="5" customWidth="1"/>
    <col min="2572" max="2820" width="9.140625" style="5"/>
    <col min="2821" max="2821" width="7.5703125" style="5" customWidth="1"/>
    <col min="2822" max="2822" width="34.140625" style="5" customWidth="1"/>
    <col min="2823" max="2823" width="30.42578125" style="5" bestFit="1" customWidth="1"/>
    <col min="2824" max="2824" width="33.28515625" style="5" bestFit="1" customWidth="1"/>
    <col min="2825" max="2825" width="6.85546875" style="5" customWidth="1"/>
    <col min="2826" max="2826" width="10.5703125" style="5" bestFit="1" customWidth="1"/>
    <col min="2827" max="2827" width="12.140625" style="5" customWidth="1"/>
    <col min="2828" max="3076" width="9.140625" style="5"/>
    <col min="3077" max="3077" width="7.5703125" style="5" customWidth="1"/>
    <col min="3078" max="3078" width="34.140625" style="5" customWidth="1"/>
    <col min="3079" max="3079" width="30.42578125" style="5" bestFit="1" customWidth="1"/>
    <col min="3080" max="3080" width="33.28515625" style="5" bestFit="1" customWidth="1"/>
    <col min="3081" max="3081" width="6.85546875" style="5" customWidth="1"/>
    <col min="3082" max="3082" width="10.5703125" style="5" bestFit="1" customWidth="1"/>
    <col min="3083" max="3083" width="12.140625" style="5" customWidth="1"/>
    <col min="3084" max="3332" width="9.140625" style="5"/>
    <col min="3333" max="3333" width="7.5703125" style="5" customWidth="1"/>
    <col min="3334" max="3334" width="34.140625" style="5" customWidth="1"/>
    <col min="3335" max="3335" width="30.42578125" style="5" bestFit="1" customWidth="1"/>
    <col min="3336" max="3336" width="33.28515625" style="5" bestFit="1" customWidth="1"/>
    <col min="3337" max="3337" width="6.85546875" style="5" customWidth="1"/>
    <col min="3338" max="3338" width="10.5703125" style="5" bestFit="1" customWidth="1"/>
    <col min="3339" max="3339" width="12.140625" style="5" customWidth="1"/>
    <col min="3340" max="3588" width="9.140625" style="5"/>
    <col min="3589" max="3589" width="7.5703125" style="5" customWidth="1"/>
    <col min="3590" max="3590" width="34.140625" style="5" customWidth="1"/>
    <col min="3591" max="3591" width="30.42578125" style="5" bestFit="1" customWidth="1"/>
    <col min="3592" max="3592" width="33.28515625" style="5" bestFit="1" customWidth="1"/>
    <col min="3593" max="3593" width="6.85546875" style="5" customWidth="1"/>
    <col min="3594" max="3594" width="10.5703125" style="5" bestFit="1" customWidth="1"/>
    <col min="3595" max="3595" width="12.140625" style="5" customWidth="1"/>
    <col min="3596" max="3844" width="9.140625" style="5"/>
    <col min="3845" max="3845" width="7.5703125" style="5" customWidth="1"/>
    <col min="3846" max="3846" width="34.140625" style="5" customWidth="1"/>
    <col min="3847" max="3847" width="30.42578125" style="5" bestFit="1" customWidth="1"/>
    <col min="3848" max="3848" width="33.28515625" style="5" bestFit="1" customWidth="1"/>
    <col min="3849" max="3849" width="6.85546875" style="5" customWidth="1"/>
    <col min="3850" max="3850" width="10.5703125" style="5" bestFit="1" customWidth="1"/>
    <col min="3851" max="3851" width="12.140625" style="5" customWidth="1"/>
    <col min="3852" max="4100" width="9.140625" style="5"/>
    <col min="4101" max="4101" width="7.5703125" style="5" customWidth="1"/>
    <col min="4102" max="4102" width="34.140625" style="5" customWidth="1"/>
    <col min="4103" max="4103" width="30.42578125" style="5" bestFit="1" customWidth="1"/>
    <col min="4104" max="4104" width="33.28515625" style="5" bestFit="1" customWidth="1"/>
    <col min="4105" max="4105" width="6.85546875" style="5" customWidth="1"/>
    <col min="4106" max="4106" width="10.5703125" style="5" bestFit="1" customWidth="1"/>
    <col min="4107" max="4107" width="12.140625" style="5" customWidth="1"/>
    <col min="4108" max="4356" width="9.140625" style="5"/>
    <col min="4357" max="4357" width="7.5703125" style="5" customWidth="1"/>
    <col min="4358" max="4358" width="34.140625" style="5" customWidth="1"/>
    <col min="4359" max="4359" width="30.42578125" style="5" bestFit="1" customWidth="1"/>
    <col min="4360" max="4360" width="33.28515625" style="5" bestFit="1" customWidth="1"/>
    <col min="4361" max="4361" width="6.85546875" style="5" customWidth="1"/>
    <col min="4362" max="4362" width="10.5703125" style="5" bestFit="1" customWidth="1"/>
    <col min="4363" max="4363" width="12.140625" style="5" customWidth="1"/>
    <col min="4364" max="4612" width="9.140625" style="5"/>
    <col min="4613" max="4613" width="7.5703125" style="5" customWidth="1"/>
    <col min="4614" max="4614" width="34.140625" style="5" customWidth="1"/>
    <col min="4615" max="4615" width="30.42578125" style="5" bestFit="1" customWidth="1"/>
    <col min="4616" max="4616" width="33.28515625" style="5" bestFit="1" customWidth="1"/>
    <col min="4617" max="4617" width="6.85546875" style="5" customWidth="1"/>
    <col min="4618" max="4618" width="10.5703125" style="5" bestFit="1" customWidth="1"/>
    <col min="4619" max="4619" width="12.140625" style="5" customWidth="1"/>
    <col min="4620" max="4868" width="9.140625" style="5"/>
    <col min="4869" max="4869" width="7.5703125" style="5" customWidth="1"/>
    <col min="4870" max="4870" width="34.140625" style="5" customWidth="1"/>
    <col min="4871" max="4871" width="30.42578125" style="5" bestFit="1" customWidth="1"/>
    <col min="4872" max="4872" width="33.28515625" style="5" bestFit="1" customWidth="1"/>
    <col min="4873" max="4873" width="6.85546875" style="5" customWidth="1"/>
    <col min="4874" max="4874" width="10.5703125" style="5" bestFit="1" customWidth="1"/>
    <col min="4875" max="4875" width="12.140625" style="5" customWidth="1"/>
    <col min="4876" max="5124" width="9.140625" style="5"/>
    <col min="5125" max="5125" width="7.5703125" style="5" customWidth="1"/>
    <col min="5126" max="5126" width="34.140625" style="5" customWidth="1"/>
    <col min="5127" max="5127" width="30.42578125" style="5" bestFit="1" customWidth="1"/>
    <col min="5128" max="5128" width="33.28515625" style="5" bestFit="1" customWidth="1"/>
    <col min="5129" max="5129" width="6.85546875" style="5" customWidth="1"/>
    <col min="5130" max="5130" width="10.5703125" style="5" bestFit="1" customWidth="1"/>
    <col min="5131" max="5131" width="12.140625" style="5" customWidth="1"/>
    <col min="5132" max="5380" width="9.140625" style="5"/>
    <col min="5381" max="5381" width="7.5703125" style="5" customWidth="1"/>
    <col min="5382" max="5382" width="34.140625" style="5" customWidth="1"/>
    <col min="5383" max="5383" width="30.42578125" style="5" bestFit="1" customWidth="1"/>
    <col min="5384" max="5384" width="33.28515625" style="5" bestFit="1" customWidth="1"/>
    <col min="5385" max="5385" width="6.85546875" style="5" customWidth="1"/>
    <col min="5386" max="5386" width="10.5703125" style="5" bestFit="1" customWidth="1"/>
    <col min="5387" max="5387" width="12.140625" style="5" customWidth="1"/>
    <col min="5388" max="5636" width="9.140625" style="5"/>
    <col min="5637" max="5637" width="7.5703125" style="5" customWidth="1"/>
    <col min="5638" max="5638" width="34.140625" style="5" customWidth="1"/>
    <col min="5639" max="5639" width="30.42578125" style="5" bestFit="1" customWidth="1"/>
    <col min="5640" max="5640" width="33.28515625" style="5" bestFit="1" customWidth="1"/>
    <col min="5641" max="5641" width="6.85546875" style="5" customWidth="1"/>
    <col min="5642" max="5642" width="10.5703125" style="5" bestFit="1" customWidth="1"/>
    <col min="5643" max="5643" width="12.140625" style="5" customWidth="1"/>
    <col min="5644" max="5892" width="9.140625" style="5"/>
    <col min="5893" max="5893" width="7.5703125" style="5" customWidth="1"/>
    <col min="5894" max="5894" width="34.140625" style="5" customWidth="1"/>
    <col min="5895" max="5895" width="30.42578125" style="5" bestFit="1" customWidth="1"/>
    <col min="5896" max="5896" width="33.28515625" style="5" bestFit="1" customWidth="1"/>
    <col min="5897" max="5897" width="6.85546875" style="5" customWidth="1"/>
    <col min="5898" max="5898" width="10.5703125" style="5" bestFit="1" customWidth="1"/>
    <col min="5899" max="5899" width="12.140625" style="5" customWidth="1"/>
    <col min="5900" max="6148" width="9.140625" style="5"/>
    <col min="6149" max="6149" width="7.5703125" style="5" customWidth="1"/>
    <col min="6150" max="6150" width="34.140625" style="5" customWidth="1"/>
    <col min="6151" max="6151" width="30.42578125" style="5" bestFit="1" customWidth="1"/>
    <col min="6152" max="6152" width="33.28515625" style="5" bestFit="1" customWidth="1"/>
    <col min="6153" max="6153" width="6.85546875" style="5" customWidth="1"/>
    <col min="6154" max="6154" width="10.5703125" style="5" bestFit="1" customWidth="1"/>
    <col min="6155" max="6155" width="12.140625" style="5" customWidth="1"/>
    <col min="6156" max="6404" width="9.140625" style="5"/>
    <col min="6405" max="6405" width="7.5703125" style="5" customWidth="1"/>
    <col min="6406" max="6406" width="34.140625" style="5" customWidth="1"/>
    <col min="6407" max="6407" width="30.42578125" style="5" bestFit="1" customWidth="1"/>
    <col min="6408" max="6408" width="33.28515625" style="5" bestFit="1" customWidth="1"/>
    <col min="6409" max="6409" width="6.85546875" style="5" customWidth="1"/>
    <col min="6410" max="6410" width="10.5703125" style="5" bestFit="1" customWidth="1"/>
    <col min="6411" max="6411" width="12.140625" style="5" customWidth="1"/>
    <col min="6412" max="6660" width="9.140625" style="5"/>
    <col min="6661" max="6661" width="7.5703125" style="5" customWidth="1"/>
    <col min="6662" max="6662" width="34.140625" style="5" customWidth="1"/>
    <col min="6663" max="6663" width="30.42578125" style="5" bestFit="1" customWidth="1"/>
    <col min="6664" max="6664" width="33.28515625" style="5" bestFit="1" customWidth="1"/>
    <col min="6665" max="6665" width="6.85546875" style="5" customWidth="1"/>
    <col min="6666" max="6666" width="10.5703125" style="5" bestFit="1" customWidth="1"/>
    <col min="6667" max="6667" width="12.140625" style="5" customWidth="1"/>
    <col min="6668" max="6916" width="9.140625" style="5"/>
    <col min="6917" max="6917" width="7.5703125" style="5" customWidth="1"/>
    <col min="6918" max="6918" width="34.140625" style="5" customWidth="1"/>
    <col min="6919" max="6919" width="30.42578125" style="5" bestFit="1" customWidth="1"/>
    <col min="6920" max="6920" width="33.28515625" style="5" bestFit="1" customWidth="1"/>
    <col min="6921" max="6921" width="6.85546875" style="5" customWidth="1"/>
    <col min="6922" max="6922" width="10.5703125" style="5" bestFit="1" customWidth="1"/>
    <col min="6923" max="6923" width="12.140625" style="5" customWidth="1"/>
    <col min="6924" max="7172" width="9.140625" style="5"/>
    <col min="7173" max="7173" width="7.5703125" style="5" customWidth="1"/>
    <col min="7174" max="7174" width="34.140625" style="5" customWidth="1"/>
    <col min="7175" max="7175" width="30.42578125" style="5" bestFit="1" customWidth="1"/>
    <col min="7176" max="7176" width="33.28515625" style="5" bestFit="1" customWidth="1"/>
    <col min="7177" max="7177" width="6.85546875" style="5" customWidth="1"/>
    <col min="7178" max="7178" width="10.5703125" style="5" bestFit="1" customWidth="1"/>
    <col min="7179" max="7179" width="12.140625" style="5" customWidth="1"/>
    <col min="7180" max="7428" width="9.140625" style="5"/>
    <col min="7429" max="7429" width="7.5703125" style="5" customWidth="1"/>
    <col min="7430" max="7430" width="34.140625" style="5" customWidth="1"/>
    <col min="7431" max="7431" width="30.42578125" style="5" bestFit="1" customWidth="1"/>
    <col min="7432" max="7432" width="33.28515625" style="5" bestFit="1" customWidth="1"/>
    <col min="7433" max="7433" width="6.85546875" style="5" customWidth="1"/>
    <col min="7434" max="7434" width="10.5703125" style="5" bestFit="1" customWidth="1"/>
    <col min="7435" max="7435" width="12.140625" style="5" customWidth="1"/>
    <col min="7436" max="7684" width="9.140625" style="5"/>
    <col min="7685" max="7685" width="7.5703125" style="5" customWidth="1"/>
    <col min="7686" max="7686" width="34.140625" style="5" customWidth="1"/>
    <col min="7687" max="7687" width="30.42578125" style="5" bestFit="1" customWidth="1"/>
    <col min="7688" max="7688" width="33.28515625" style="5" bestFit="1" customWidth="1"/>
    <col min="7689" max="7689" width="6.85546875" style="5" customWidth="1"/>
    <col min="7690" max="7690" width="10.5703125" style="5" bestFit="1" customWidth="1"/>
    <col min="7691" max="7691" width="12.140625" style="5" customWidth="1"/>
    <col min="7692" max="7940" width="9.140625" style="5"/>
    <col min="7941" max="7941" width="7.5703125" style="5" customWidth="1"/>
    <col min="7942" max="7942" width="34.140625" style="5" customWidth="1"/>
    <col min="7943" max="7943" width="30.42578125" style="5" bestFit="1" customWidth="1"/>
    <col min="7944" max="7944" width="33.28515625" style="5" bestFit="1" customWidth="1"/>
    <col min="7945" max="7945" width="6.85546875" style="5" customWidth="1"/>
    <col min="7946" max="7946" width="10.5703125" style="5" bestFit="1" customWidth="1"/>
    <col min="7947" max="7947" width="12.140625" style="5" customWidth="1"/>
    <col min="7948" max="8196" width="9.140625" style="5"/>
    <col min="8197" max="8197" width="7.5703125" style="5" customWidth="1"/>
    <col min="8198" max="8198" width="34.140625" style="5" customWidth="1"/>
    <col min="8199" max="8199" width="30.42578125" style="5" bestFit="1" customWidth="1"/>
    <col min="8200" max="8200" width="33.28515625" style="5" bestFit="1" customWidth="1"/>
    <col min="8201" max="8201" width="6.85546875" style="5" customWidth="1"/>
    <col min="8202" max="8202" width="10.5703125" style="5" bestFit="1" customWidth="1"/>
    <col min="8203" max="8203" width="12.140625" style="5" customWidth="1"/>
    <col min="8204" max="8452" width="9.140625" style="5"/>
    <col min="8453" max="8453" width="7.5703125" style="5" customWidth="1"/>
    <col min="8454" max="8454" width="34.140625" style="5" customWidth="1"/>
    <col min="8455" max="8455" width="30.42578125" style="5" bestFit="1" customWidth="1"/>
    <col min="8456" max="8456" width="33.28515625" style="5" bestFit="1" customWidth="1"/>
    <col min="8457" max="8457" width="6.85546875" style="5" customWidth="1"/>
    <col min="8458" max="8458" width="10.5703125" style="5" bestFit="1" customWidth="1"/>
    <col min="8459" max="8459" width="12.140625" style="5" customWidth="1"/>
    <col min="8460" max="8708" width="9.140625" style="5"/>
    <col min="8709" max="8709" width="7.5703125" style="5" customWidth="1"/>
    <col min="8710" max="8710" width="34.140625" style="5" customWidth="1"/>
    <col min="8711" max="8711" width="30.42578125" style="5" bestFit="1" customWidth="1"/>
    <col min="8712" max="8712" width="33.28515625" style="5" bestFit="1" customWidth="1"/>
    <col min="8713" max="8713" width="6.85546875" style="5" customWidth="1"/>
    <col min="8714" max="8714" width="10.5703125" style="5" bestFit="1" customWidth="1"/>
    <col min="8715" max="8715" width="12.140625" style="5" customWidth="1"/>
    <col min="8716" max="8964" width="9.140625" style="5"/>
    <col min="8965" max="8965" width="7.5703125" style="5" customWidth="1"/>
    <col min="8966" max="8966" width="34.140625" style="5" customWidth="1"/>
    <col min="8967" max="8967" width="30.42578125" style="5" bestFit="1" customWidth="1"/>
    <col min="8968" max="8968" width="33.28515625" style="5" bestFit="1" customWidth="1"/>
    <col min="8969" max="8969" width="6.85546875" style="5" customWidth="1"/>
    <col min="8970" max="8970" width="10.5703125" style="5" bestFit="1" customWidth="1"/>
    <col min="8971" max="8971" width="12.140625" style="5" customWidth="1"/>
    <col min="8972" max="9220" width="9.140625" style="5"/>
    <col min="9221" max="9221" width="7.5703125" style="5" customWidth="1"/>
    <col min="9222" max="9222" width="34.140625" style="5" customWidth="1"/>
    <col min="9223" max="9223" width="30.42578125" style="5" bestFit="1" customWidth="1"/>
    <col min="9224" max="9224" width="33.28515625" style="5" bestFit="1" customWidth="1"/>
    <col min="9225" max="9225" width="6.85546875" style="5" customWidth="1"/>
    <col min="9226" max="9226" width="10.5703125" style="5" bestFit="1" customWidth="1"/>
    <col min="9227" max="9227" width="12.140625" style="5" customWidth="1"/>
    <col min="9228" max="9476" width="9.140625" style="5"/>
    <col min="9477" max="9477" width="7.5703125" style="5" customWidth="1"/>
    <col min="9478" max="9478" width="34.140625" style="5" customWidth="1"/>
    <col min="9479" max="9479" width="30.42578125" style="5" bestFit="1" customWidth="1"/>
    <col min="9480" max="9480" width="33.28515625" style="5" bestFit="1" customWidth="1"/>
    <col min="9481" max="9481" width="6.85546875" style="5" customWidth="1"/>
    <col min="9482" max="9482" width="10.5703125" style="5" bestFit="1" customWidth="1"/>
    <col min="9483" max="9483" width="12.140625" style="5" customWidth="1"/>
    <col min="9484" max="9732" width="9.140625" style="5"/>
    <col min="9733" max="9733" width="7.5703125" style="5" customWidth="1"/>
    <col min="9734" max="9734" width="34.140625" style="5" customWidth="1"/>
    <col min="9735" max="9735" width="30.42578125" style="5" bestFit="1" customWidth="1"/>
    <col min="9736" max="9736" width="33.28515625" style="5" bestFit="1" customWidth="1"/>
    <col min="9737" max="9737" width="6.85546875" style="5" customWidth="1"/>
    <col min="9738" max="9738" width="10.5703125" style="5" bestFit="1" customWidth="1"/>
    <col min="9739" max="9739" width="12.140625" style="5" customWidth="1"/>
    <col min="9740" max="9988" width="9.140625" style="5"/>
    <col min="9989" max="9989" width="7.5703125" style="5" customWidth="1"/>
    <col min="9990" max="9990" width="34.140625" style="5" customWidth="1"/>
    <col min="9991" max="9991" width="30.42578125" style="5" bestFit="1" customWidth="1"/>
    <col min="9992" max="9992" width="33.28515625" style="5" bestFit="1" customWidth="1"/>
    <col min="9993" max="9993" width="6.85546875" style="5" customWidth="1"/>
    <col min="9994" max="9994" width="10.5703125" style="5" bestFit="1" customWidth="1"/>
    <col min="9995" max="9995" width="12.140625" style="5" customWidth="1"/>
    <col min="9996" max="10244" width="9.140625" style="5"/>
    <col min="10245" max="10245" width="7.5703125" style="5" customWidth="1"/>
    <col min="10246" max="10246" width="34.140625" style="5" customWidth="1"/>
    <col min="10247" max="10247" width="30.42578125" style="5" bestFit="1" customWidth="1"/>
    <col min="10248" max="10248" width="33.28515625" style="5" bestFit="1" customWidth="1"/>
    <col min="10249" max="10249" width="6.85546875" style="5" customWidth="1"/>
    <col min="10250" max="10250" width="10.5703125" style="5" bestFit="1" customWidth="1"/>
    <col min="10251" max="10251" width="12.140625" style="5" customWidth="1"/>
    <col min="10252" max="10500" width="9.140625" style="5"/>
    <col min="10501" max="10501" width="7.5703125" style="5" customWidth="1"/>
    <col min="10502" max="10502" width="34.140625" style="5" customWidth="1"/>
    <col min="10503" max="10503" width="30.42578125" style="5" bestFit="1" customWidth="1"/>
    <col min="10504" max="10504" width="33.28515625" style="5" bestFit="1" customWidth="1"/>
    <col min="10505" max="10505" width="6.85546875" style="5" customWidth="1"/>
    <col min="10506" max="10506" width="10.5703125" style="5" bestFit="1" customWidth="1"/>
    <col min="10507" max="10507" width="12.140625" style="5" customWidth="1"/>
    <col min="10508" max="10756" width="9.140625" style="5"/>
    <col min="10757" max="10757" width="7.5703125" style="5" customWidth="1"/>
    <col min="10758" max="10758" width="34.140625" style="5" customWidth="1"/>
    <col min="10759" max="10759" width="30.42578125" style="5" bestFit="1" customWidth="1"/>
    <col min="10760" max="10760" width="33.28515625" style="5" bestFit="1" customWidth="1"/>
    <col min="10761" max="10761" width="6.85546875" style="5" customWidth="1"/>
    <col min="10762" max="10762" width="10.5703125" style="5" bestFit="1" customWidth="1"/>
    <col min="10763" max="10763" width="12.140625" style="5" customWidth="1"/>
    <col min="10764" max="11012" width="9.140625" style="5"/>
    <col min="11013" max="11013" width="7.5703125" style="5" customWidth="1"/>
    <col min="11014" max="11014" width="34.140625" style="5" customWidth="1"/>
    <col min="11015" max="11015" width="30.42578125" style="5" bestFit="1" customWidth="1"/>
    <col min="11016" max="11016" width="33.28515625" style="5" bestFit="1" customWidth="1"/>
    <col min="11017" max="11017" width="6.85546875" style="5" customWidth="1"/>
    <col min="11018" max="11018" width="10.5703125" style="5" bestFit="1" customWidth="1"/>
    <col min="11019" max="11019" width="12.140625" style="5" customWidth="1"/>
    <col min="11020" max="11268" width="9.140625" style="5"/>
    <col min="11269" max="11269" width="7.5703125" style="5" customWidth="1"/>
    <col min="11270" max="11270" width="34.140625" style="5" customWidth="1"/>
    <col min="11271" max="11271" width="30.42578125" style="5" bestFit="1" customWidth="1"/>
    <col min="11272" max="11272" width="33.28515625" style="5" bestFit="1" customWidth="1"/>
    <col min="11273" max="11273" width="6.85546875" style="5" customWidth="1"/>
    <col min="11274" max="11274" width="10.5703125" style="5" bestFit="1" customWidth="1"/>
    <col min="11275" max="11275" width="12.140625" style="5" customWidth="1"/>
    <col min="11276" max="11524" width="9.140625" style="5"/>
    <col min="11525" max="11525" width="7.5703125" style="5" customWidth="1"/>
    <col min="11526" max="11526" width="34.140625" style="5" customWidth="1"/>
    <col min="11527" max="11527" width="30.42578125" style="5" bestFit="1" customWidth="1"/>
    <col min="11528" max="11528" width="33.28515625" style="5" bestFit="1" customWidth="1"/>
    <col min="11529" max="11529" width="6.85546875" style="5" customWidth="1"/>
    <col min="11530" max="11530" width="10.5703125" style="5" bestFit="1" customWidth="1"/>
    <col min="11531" max="11531" width="12.140625" style="5" customWidth="1"/>
    <col min="11532" max="11780" width="9.140625" style="5"/>
    <col min="11781" max="11781" width="7.5703125" style="5" customWidth="1"/>
    <col min="11782" max="11782" width="34.140625" style="5" customWidth="1"/>
    <col min="11783" max="11783" width="30.42578125" style="5" bestFit="1" customWidth="1"/>
    <col min="11784" max="11784" width="33.28515625" style="5" bestFit="1" customWidth="1"/>
    <col min="11785" max="11785" width="6.85546875" style="5" customWidth="1"/>
    <col min="11786" max="11786" width="10.5703125" style="5" bestFit="1" customWidth="1"/>
    <col min="11787" max="11787" width="12.140625" style="5" customWidth="1"/>
    <col min="11788" max="12036" width="9.140625" style="5"/>
    <col min="12037" max="12037" width="7.5703125" style="5" customWidth="1"/>
    <col min="12038" max="12038" width="34.140625" style="5" customWidth="1"/>
    <col min="12039" max="12039" width="30.42578125" style="5" bestFit="1" customWidth="1"/>
    <col min="12040" max="12040" width="33.28515625" style="5" bestFit="1" customWidth="1"/>
    <col min="12041" max="12041" width="6.85546875" style="5" customWidth="1"/>
    <col min="12042" max="12042" width="10.5703125" style="5" bestFit="1" customWidth="1"/>
    <col min="12043" max="12043" width="12.140625" style="5" customWidth="1"/>
    <col min="12044" max="12292" width="9.140625" style="5"/>
    <col min="12293" max="12293" width="7.5703125" style="5" customWidth="1"/>
    <col min="12294" max="12294" width="34.140625" style="5" customWidth="1"/>
    <col min="12295" max="12295" width="30.42578125" style="5" bestFit="1" customWidth="1"/>
    <col min="12296" max="12296" width="33.28515625" style="5" bestFit="1" customWidth="1"/>
    <col min="12297" max="12297" width="6.85546875" style="5" customWidth="1"/>
    <col min="12298" max="12298" width="10.5703125" style="5" bestFit="1" customWidth="1"/>
    <col min="12299" max="12299" width="12.140625" style="5" customWidth="1"/>
    <col min="12300" max="12548" width="9.140625" style="5"/>
    <col min="12549" max="12549" width="7.5703125" style="5" customWidth="1"/>
    <col min="12550" max="12550" width="34.140625" style="5" customWidth="1"/>
    <col min="12551" max="12551" width="30.42578125" style="5" bestFit="1" customWidth="1"/>
    <col min="12552" max="12552" width="33.28515625" style="5" bestFit="1" customWidth="1"/>
    <col min="12553" max="12553" width="6.85546875" style="5" customWidth="1"/>
    <col min="12554" max="12554" width="10.5703125" style="5" bestFit="1" customWidth="1"/>
    <col min="12555" max="12555" width="12.140625" style="5" customWidth="1"/>
    <col min="12556" max="12804" width="9.140625" style="5"/>
    <col min="12805" max="12805" width="7.5703125" style="5" customWidth="1"/>
    <col min="12806" max="12806" width="34.140625" style="5" customWidth="1"/>
    <col min="12807" max="12807" width="30.42578125" style="5" bestFit="1" customWidth="1"/>
    <col min="12808" max="12808" width="33.28515625" style="5" bestFit="1" customWidth="1"/>
    <col min="12809" max="12809" width="6.85546875" style="5" customWidth="1"/>
    <col min="12810" max="12810" width="10.5703125" style="5" bestFit="1" customWidth="1"/>
    <col min="12811" max="12811" width="12.140625" style="5" customWidth="1"/>
    <col min="12812" max="13060" width="9.140625" style="5"/>
    <col min="13061" max="13061" width="7.5703125" style="5" customWidth="1"/>
    <col min="13062" max="13062" width="34.140625" style="5" customWidth="1"/>
    <col min="13063" max="13063" width="30.42578125" style="5" bestFit="1" customWidth="1"/>
    <col min="13064" max="13064" width="33.28515625" style="5" bestFit="1" customWidth="1"/>
    <col min="13065" max="13065" width="6.85546875" style="5" customWidth="1"/>
    <col min="13066" max="13066" width="10.5703125" style="5" bestFit="1" customWidth="1"/>
    <col min="13067" max="13067" width="12.140625" style="5" customWidth="1"/>
    <col min="13068" max="13316" width="9.140625" style="5"/>
    <col min="13317" max="13317" width="7.5703125" style="5" customWidth="1"/>
    <col min="13318" max="13318" width="34.140625" style="5" customWidth="1"/>
    <col min="13319" max="13319" width="30.42578125" style="5" bestFit="1" customWidth="1"/>
    <col min="13320" max="13320" width="33.28515625" style="5" bestFit="1" customWidth="1"/>
    <col min="13321" max="13321" width="6.85546875" style="5" customWidth="1"/>
    <col min="13322" max="13322" width="10.5703125" style="5" bestFit="1" customWidth="1"/>
    <col min="13323" max="13323" width="12.140625" style="5" customWidth="1"/>
    <col min="13324" max="13572" width="9.140625" style="5"/>
    <col min="13573" max="13573" width="7.5703125" style="5" customWidth="1"/>
    <col min="13574" max="13574" width="34.140625" style="5" customWidth="1"/>
    <col min="13575" max="13575" width="30.42578125" style="5" bestFit="1" customWidth="1"/>
    <col min="13576" max="13576" width="33.28515625" style="5" bestFit="1" customWidth="1"/>
    <col min="13577" max="13577" width="6.85546875" style="5" customWidth="1"/>
    <col min="13578" max="13578" width="10.5703125" style="5" bestFit="1" customWidth="1"/>
    <col min="13579" max="13579" width="12.140625" style="5" customWidth="1"/>
    <col min="13580" max="13828" width="9.140625" style="5"/>
    <col min="13829" max="13829" width="7.5703125" style="5" customWidth="1"/>
    <col min="13830" max="13830" width="34.140625" style="5" customWidth="1"/>
    <col min="13831" max="13831" width="30.42578125" style="5" bestFit="1" customWidth="1"/>
    <col min="13832" max="13832" width="33.28515625" style="5" bestFit="1" customWidth="1"/>
    <col min="13833" max="13833" width="6.85546875" style="5" customWidth="1"/>
    <col min="13834" max="13834" width="10.5703125" style="5" bestFit="1" customWidth="1"/>
    <col min="13835" max="13835" width="12.140625" style="5" customWidth="1"/>
    <col min="13836" max="14084" width="9.140625" style="5"/>
    <col min="14085" max="14085" width="7.5703125" style="5" customWidth="1"/>
    <col min="14086" max="14086" width="34.140625" style="5" customWidth="1"/>
    <col min="14087" max="14087" width="30.42578125" style="5" bestFit="1" customWidth="1"/>
    <col min="14088" max="14088" width="33.28515625" style="5" bestFit="1" customWidth="1"/>
    <col min="14089" max="14089" width="6.85546875" style="5" customWidth="1"/>
    <col min="14090" max="14090" width="10.5703125" style="5" bestFit="1" customWidth="1"/>
    <col min="14091" max="14091" width="12.140625" style="5" customWidth="1"/>
    <col min="14092" max="14340" width="9.140625" style="5"/>
    <col min="14341" max="14341" width="7.5703125" style="5" customWidth="1"/>
    <col min="14342" max="14342" width="34.140625" style="5" customWidth="1"/>
    <col min="14343" max="14343" width="30.42578125" style="5" bestFit="1" customWidth="1"/>
    <col min="14344" max="14344" width="33.28515625" style="5" bestFit="1" customWidth="1"/>
    <col min="14345" max="14345" width="6.85546875" style="5" customWidth="1"/>
    <col min="14346" max="14346" width="10.5703125" style="5" bestFit="1" customWidth="1"/>
    <col min="14347" max="14347" width="12.140625" style="5" customWidth="1"/>
    <col min="14348" max="14596" width="9.140625" style="5"/>
    <col min="14597" max="14597" width="7.5703125" style="5" customWidth="1"/>
    <col min="14598" max="14598" width="34.140625" style="5" customWidth="1"/>
    <col min="14599" max="14599" width="30.42578125" style="5" bestFit="1" customWidth="1"/>
    <col min="14600" max="14600" width="33.28515625" style="5" bestFit="1" customWidth="1"/>
    <col min="14601" max="14601" width="6.85546875" style="5" customWidth="1"/>
    <col min="14602" max="14602" width="10.5703125" style="5" bestFit="1" customWidth="1"/>
    <col min="14603" max="14603" width="12.140625" style="5" customWidth="1"/>
    <col min="14604" max="14852" width="9.140625" style="5"/>
    <col min="14853" max="14853" width="7.5703125" style="5" customWidth="1"/>
    <col min="14854" max="14854" width="34.140625" style="5" customWidth="1"/>
    <col min="14855" max="14855" width="30.42578125" style="5" bestFit="1" customWidth="1"/>
    <col min="14856" max="14856" width="33.28515625" style="5" bestFit="1" customWidth="1"/>
    <col min="14857" max="14857" width="6.85546875" style="5" customWidth="1"/>
    <col min="14858" max="14858" width="10.5703125" style="5" bestFit="1" customWidth="1"/>
    <col min="14859" max="14859" width="12.140625" style="5" customWidth="1"/>
    <col min="14860" max="15108" width="9.140625" style="5"/>
    <col min="15109" max="15109" width="7.5703125" style="5" customWidth="1"/>
    <col min="15110" max="15110" width="34.140625" style="5" customWidth="1"/>
    <col min="15111" max="15111" width="30.42578125" style="5" bestFit="1" customWidth="1"/>
    <col min="15112" max="15112" width="33.28515625" style="5" bestFit="1" customWidth="1"/>
    <col min="15113" max="15113" width="6.85546875" style="5" customWidth="1"/>
    <col min="15114" max="15114" width="10.5703125" style="5" bestFit="1" customWidth="1"/>
    <col min="15115" max="15115" width="12.140625" style="5" customWidth="1"/>
    <col min="15116" max="15364" width="9.140625" style="5"/>
    <col min="15365" max="15365" width="7.5703125" style="5" customWidth="1"/>
    <col min="15366" max="15366" width="34.140625" style="5" customWidth="1"/>
    <col min="15367" max="15367" width="30.42578125" style="5" bestFit="1" customWidth="1"/>
    <col min="15368" max="15368" width="33.28515625" style="5" bestFit="1" customWidth="1"/>
    <col min="15369" max="15369" width="6.85546875" style="5" customWidth="1"/>
    <col min="15370" max="15370" width="10.5703125" style="5" bestFit="1" customWidth="1"/>
    <col min="15371" max="15371" width="12.140625" style="5" customWidth="1"/>
    <col min="15372" max="15620" width="9.140625" style="5"/>
    <col min="15621" max="15621" width="7.5703125" style="5" customWidth="1"/>
    <col min="15622" max="15622" width="34.140625" style="5" customWidth="1"/>
    <col min="15623" max="15623" width="30.42578125" style="5" bestFit="1" customWidth="1"/>
    <col min="15624" max="15624" width="33.28515625" style="5" bestFit="1" customWidth="1"/>
    <col min="15625" max="15625" width="6.85546875" style="5" customWidth="1"/>
    <col min="15626" max="15626" width="10.5703125" style="5" bestFit="1" customWidth="1"/>
    <col min="15627" max="15627" width="12.140625" style="5" customWidth="1"/>
    <col min="15628" max="15876" width="9.140625" style="5"/>
    <col min="15877" max="15877" width="7.5703125" style="5" customWidth="1"/>
    <col min="15878" max="15878" width="34.140625" style="5" customWidth="1"/>
    <col min="15879" max="15879" width="30.42578125" style="5" bestFit="1" customWidth="1"/>
    <col min="15880" max="15880" width="33.28515625" style="5" bestFit="1" customWidth="1"/>
    <col min="15881" max="15881" width="6.85546875" style="5" customWidth="1"/>
    <col min="15882" max="15882" width="10.5703125" style="5" bestFit="1" customWidth="1"/>
    <col min="15883" max="15883" width="12.140625" style="5" customWidth="1"/>
    <col min="15884" max="16132" width="9.140625" style="5"/>
    <col min="16133" max="16133" width="7.5703125" style="5" customWidth="1"/>
    <col min="16134" max="16134" width="34.140625" style="5" customWidth="1"/>
    <col min="16135" max="16135" width="30.42578125" style="5" bestFit="1" customWidth="1"/>
    <col min="16136" max="16136" width="33.28515625" style="5" bestFit="1" customWidth="1"/>
    <col min="16137" max="16137" width="6.85546875" style="5" customWidth="1"/>
    <col min="16138" max="16138" width="10.5703125" style="5" bestFit="1" customWidth="1"/>
    <col min="16139" max="16139" width="12.140625" style="5" customWidth="1"/>
    <col min="16140" max="16384" width="9.140625" style="5"/>
  </cols>
  <sheetData>
    <row r="1" spans="1:23" x14ac:dyDescent="0.25">
      <c r="A1" s="4" t="s">
        <v>138</v>
      </c>
      <c r="T1" s="5" t="s">
        <v>139</v>
      </c>
    </row>
    <row r="2" spans="1:23" ht="15.75" x14ac:dyDescent="0.25">
      <c r="A2" s="1"/>
      <c r="B2" s="1"/>
      <c r="S2" s="11"/>
    </row>
    <row r="3" spans="1:23" ht="15.75" x14ac:dyDescent="0.25">
      <c r="A3" s="264" t="s">
        <v>23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</row>
    <row r="4" spans="1:23" ht="15.75" x14ac:dyDescent="0.25">
      <c r="A4" s="264" t="s">
        <v>47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264"/>
      <c r="S4" s="264"/>
      <c r="T4" s="264"/>
      <c r="U4" s="264"/>
    </row>
    <row r="5" spans="1:23" ht="15.75" thickBot="1" x14ac:dyDescent="0.3"/>
    <row r="6" spans="1:23" ht="15.75" customHeight="1" thickBot="1" x14ac:dyDescent="0.3">
      <c r="A6" s="275" t="s">
        <v>5</v>
      </c>
      <c r="B6" s="278" t="s">
        <v>0</v>
      </c>
      <c r="C6" s="261" t="s">
        <v>6</v>
      </c>
      <c r="D6" s="278" t="s">
        <v>7</v>
      </c>
      <c r="E6" s="242" t="s">
        <v>24</v>
      </c>
      <c r="F6" s="261" t="s">
        <v>14</v>
      </c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3"/>
      <c r="R6" s="265" t="s">
        <v>22</v>
      </c>
      <c r="S6" s="266"/>
      <c r="T6" s="265" t="s">
        <v>31</v>
      </c>
      <c r="U6" s="269"/>
    </row>
    <row r="7" spans="1:23" ht="16.5" thickBot="1" x14ac:dyDescent="0.3">
      <c r="A7" s="276"/>
      <c r="B7" s="279"/>
      <c r="C7" s="280"/>
      <c r="D7" s="279"/>
      <c r="E7" s="243"/>
      <c r="F7" s="272" t="s">
        <v>25</v>
      </c>
      <c r="G7" s="273"/>
      <c r="H7" s="274" t="s">
        <v>26</v>
      </c>
      <c r="I7" s="274"/>
      <c r="J7" s="272" t="s">
        <v>27</v>
      </c>
      <c r="K7" s="273"/>
      <c r="L7" s="274" t="s">
        <v>28</v>
      </c>
      <c r="M7" s="274"/>
      <c r="N7" s="272" t="s">
        <v>29</v>
      </c>
      <c r="O7" s="273"/>
      <c r="P7" s="272" t="s">
        <v>30</v>
      </c>
      <c r="Q7" s="273"/>
      <c r="R7" s="267"/>
      <c r="S7" s="268"/>
      <c r="T7" s="270"/>
      <c r="U7" s="271"/>
    </row>
    <row r="8" spans="1:23" ht="16.5" thickBot="1" x14ac:dyDescent="0.3">
      <c r="A8" s="277"/>
      <c r="B8" s="279"/>
      <c r="C8" s="280"/>
      <c r="D8" s="279"/>
      <c r="E8" s="243"/>
      <c r="F8" s="31" t="s">
        <v>32</v>
      </c>
      <c r="G8" s="38" t="s">
        <v>13</v>
      </c>
      <c r="H8" s="32" t="s">
        <v>32</v>
      </c>
      <c r="I8" s="33" t="s">
        <v>13</v>
      </c>
      <c r="J8" s="76" t="s">
        <v>32</v>
      </c>
      <c r="K8" s="75" t="s">
        <v>13</v>
      </c>
      <c r="L8" s="76" t="s">
        <v>32</v>
      </c>
      <c r="M8" s="43" t="s">
        <v>13</v>
      </c>
      <c r="N8" s="76" t="s">
        <v>32</v>
      </c>
      <c r="O8" s="75" t="s">
        <v>13</v>
      </c>
      <c r="P8" s="76" t="s">
        <v>32</v>
      </c>
      <c r="Q8" s="38" t="s">
        <v>13</v>
      </c>
      <c r="R8" s="78" t="s">
        <v>32</v>
      </c>
      <c r="S8" s="187" t="s">
        <v>13</v>
      </c>
      <c r="T8" s="48" t="s">
        <v>32</v>
      </c>
      <c r="U8" s="34" t="s">
        <v>13</v>
      </c>
    </row>
    <row r="9" spans="1:23" ht="16.5" thickBot="1" x14ac:dyDescent="0.3">
      <c r="A9" s="6">
        <v>0</v>
      </c>
      <c r="B9" s="25">
        <v>1</v>
      </c>
      <c r="C9" s="26">
        <v>2</v>
      </c>
      <c r="D9" s="25">
        <v>3</v>
      </c>
      <c r="E9" s="44">
        <v>4</v>
      </c>
      <c r="F9" s="27">
        <v>5</v>
      </c>
      <c r="G9" s="39">
        <v>6</v>
      </c>
      <c r="H9" s="28">
        <v>7</v>
      </c>
      <c r="I9" s="29">
        <v>8</v>
      </c>
      <c r="J9" s="27">
        <v>9</v>
      </c>
      <c r="K9" s="39">
        <v>10</v>
      </c>
      <c r="L9" s="27">
        <v>11</v>
      </c>
      <c r="M9" s="44">
        <v>12</v>
      </c>
      <c r="N9" s="27">
        <v>13</v>
      </c>
      <c r="O9" s="39">
        <v>14</v>
      </c>
      <c r="P9" s="27">
        <v>15</v>
      </c>
      <c r="Q9" s="39">
        <v>16</v>
      </c>
      <c r="R9" s="44" t="s">
        <v>33</v>
      </c>
      <c r="S9" s="29" t="s">
        <v>34</v>
      </c>
      <c r="T9" s="26" t="s">
        <v>35</v>
      </c>
      <c r="U9" s="30" t="s">
        <v>36</v>
      </c>
    </row>
    <row r="10" spans="1:23" ht="15.75" x14ac:dyDescent="0.25">
      <c r="A10" s="246">
        <v>1</v>
      </c>
      <c r="B10" s="249" t="s">
        <v>37</v>
      </c>
      <c r="C10" s="62" t="s">
        <v>1</v>
      </c>
      <c r="D10" s="68" t="s">
        <v>2</v>
      </c>
      <c r="E10" s="177"/>
      <c r="F10" s="24">
        <v>7000</v>
      </c>
      <c r="G10" s="40">
        <v>235700</v>
      </c>
      <c r="H10" s="96">
        <f t="shared" ref="H10:H21" si="0">+E10*F10</f>
        <v>0</v>
      </c>
      <c r="I10" s="97">
        <f t="shared" ref="I10:I21" si="1">+E10*G10</f>
        <v>0</v>
      </c>
      <c r="J10" s="24">
        <v>0</v>
      </c>
      <c r="K10" s="40">
        <v>0</v>
      </c>
      <c r="L10" s="115">
        <f t="shared" ref="L10:L21" si="2">+E10*J10</f>
        <v>0</v>
      </c>
      <c r="M10" s="116">
        <f t="shared" ref="M10:M21" si="3">+E10*K10</f>
        <v>0</v>
      </c>
      <c r="N10" s="24">
        <v>0</v>
      </c>
      <c r="O10" s="40">
        <v>0</v>
      </c>
      <c r="P10" s="115">
        <f t="shared" ref="P10:P21" si="4">+E10*N10</f>
        <v>0</v>
      </c>
      <c r="Q10" s="131">
        <f t="shared" ref="Q10:Q15" si="5">+E10*O10</f>
        <v>0</v>
      </c>
      <c r="R10" s="80">
        <f>+F10+J10+N10</f>
        <v>7000</v>
      </c>
      <c r="S10" s="83">
        <f>+G10+K10+O10</f>
        <v>235700</v>
      </c>
      <c r="T10" s="138">
        <f>+H10+L10+P10</f>
        <v>0</v>
      </c>
      <c r="U10" s="139">
        <f>+I10+M10+Q10</f>
        <v>0</v>
      </c>
    </row>
    <row r="11" spans="1:23" ht="15.75" x14ac:dyDescent="0.25">
      <c r="A11" s="247"/>
      <c r="B11" s="250"/>
      <c r="C11" s="61" t="s">
        <v>21</v>
      </c>
      <c r="D11" s="69" t="s">
        <v>2</v>
      </c>
      <c r="E11" s="178"/>
      <c r="F11" s="8">
        <v>100</v>
      </c>
      <c r="G11" s="41">
        <v>15800</v>
      </c>
      <c r="H11" s="98">
        <f t="shared" si="0"/>
        <v>0</v>
      </c>
      <c r="I11" s="99">
        <f t="shared" si="1"/>
        <v>0</v>
      </c>
      <c r="J11" s="8">
        <v>0</v>
      </c>
      <c r="K11" s="41">
        <v>0</v>
      </c>
      <c r="L11" s="117">
        <f t="shared" si="2"/>
        <v>0</v>
      </c>
      <c r="M11" s="118">
        <f t="shared" si="3"/>
        <v>0</v>
      </c>
      <c r="N11" s="8">
        <v>0</v>
      </c>
      <c r="O11" s="41">
        <v>0</v>
      </c>
      <c r="P11" s="117">
        <f t="shared" si="4"/>
        <v>0</v>
      </c>
      <c r="Q11" s="132">
        <f t="shared" si="5"/>
        <v>0</v>
      </c>
      <c r="R11" s="22">
        <f t="shared" ref="R11:S25" si="6">+F11+J11+N11</f>
        <v>100</v>
      </c>
      <c r="S11" s="84">
        <f t="shared" si="6"/>
        <v>15800</v>
      </c>
      <c r="T11" s="140">
        <f>+P11+L11+H11</f>
        <v>0</v>
      </c>
      <c r="U11" s="141">
        <f>+Q11+M11+I11</f>
        <v>0</v>
      </c>
    </row>
    <row r="12" spans="1:23" ht="16.5" thickBot="1" x14ac:dyDescent="0.3">
      <c r="A12" s="248"/>
      <c r="B12" s="251"/>
      <c r="C12" s="63" t="s">
        <v>3</v>
      </c>
      <c r="D12" s="70" t="s">
        <v>4</v>
      </c>
      <c r="E12" s="179"/>
      <c r="F12" s="49">
        <v>100</v>
      </c>
      <c r="G12" s="54">
        <v>6400</v>
      </c>
      <c r="H12" s="100">
        <f t="shared" si="0"/>
        <v>0</v>
      </c>
      <c r="I12" s="101">
        <f t="shared" si="1"/>
        <v>0</v>
      </c>
      <c r="J12" s="49">
        <v>0</v>
      </c>
      <c r="K12" s="54">
        <v>0</v>
      </c>
      <c r="L12" s="119">
        <f t="shared" si="2"/>
        <v>0</v>
      </c>
      <c r="M12" s="120">
        <f t="shared" si="3"/>
        <v>0</v>
      </c>
      <c r="N12" s="49">
        <v>0</v>
      </c>
      <c r="O12" s="54">
        <v>0</v>
      </c>
      <c r="P12" s="119">
        <f t="shared" si="4"/>
        <v>0</v>
      </c>
      <c r="Q12" s="133">
        <f t="shared" si="5"/>
        <v>0</v>
      </c>
      <c r="R12" s="81">
        <f t="shared" si="6"/>
        <v>100</v>
      </c>
      <c r="S12" s="85">
        <f t="shared" si="6"/>
        <v>6400</v>
      </c>
      <c r="T12" s="142">
        <f>+H12+L12+P12</f>
        <v>0</v>
      </c>
      <c r="U12" s="143">
        <f>+I12+M12+Q12</f>
        <v>0</v>
      </c>
    </row>
    <row r="13" spans="1:23" ht="15.75" x14ac:dyDescent="0.25">
      <c r="A13" s="252">
        <v>2</v>
      </c>
      <c r="B13" s="249" t="s">
        <v>44</v>
      </c>
      <c r="C13" s="62" t="s">
        <v>1</v>
      </c>
      <c r="D13" s="172" t="s">
        <v>2</v>
      </c>
      <c r="E13" s="180"/>
      <c r="F13" s="12">
        <v>7000</v>
      </c>
      <c r="G13" s="42">
        <f>107200+60600</f>
        <v>167800</v>
      </c>
      <c r="H13" s="102">
        <f t="shared" si="0"/>
        <v>0</v>
      </c>
      <c r="I13" s="103">
        <f t="shared" si="1"/>
        <v>0</v>
      </c>
      <c r="J13" s="12">
        <v>7000</v>
      </c>
      <c r="K13" s="42">
        <f>113500+151100+80150</f>
        <v>344750</v>
      </c>
      <c r="L13" s="121">
        <f t="shared" si="2"/>
        <v>0</v>
      </c>
      <c r="M13" s="122">
        <f t="shared" si="3"/>
        <v>0</v>
      </c>
      <c r="N13" s="12">
        <v>7000</v>
      </c>
      <c r="O13" s="42">
        <f>95350+76100</f>
        <v>171450</v>
      </c>
      <c r="P13" s="121">
        <f t="shared" si="4"/>
        <v>0</v>
      </c>
      <c r="Q13" s="134">
        <f t="shared" si="5"/>
        <v>0</v>
      </c>
      <c r="R13" s="57">
        <f t="shared" si="6"/>
        <v>21000</v>
      </c>
      <c r="S13" s="83">
        <f t="shared" si="6"/>
        <v>684000</v>
      </c>
      <c r="T13" s="144">
        <f>+H13+L13+P13</f>
        <v>0</v>
      </c>
      <c r="U13" s="145">
        <f>+I13+M13+Q13</f>
        <v>0</v>
      </c>
      <c r="V13" s="154"/>
      <c r="W13" s="154"/>
    </row>
    <row r="14" spans="1:23" ht="15.75" x14ac:dyDescent="0.25">
      <c r="A14" s="253"/>
      <c r="B14" s="250"/>
      <c r="C14" s="61" t="s">
        <v>21</v>
      </c>
      <c r="D14" s="69" t="s">
        <v>2</v>
      </c>
      <c r="E14" s="178"/>
      <c r="F14" s="8">
        <v>100</v>
      </c>
      <c r="G14" s="9">
        <f>4300+2400+2400</f>
        <v>9100</v>
      </c>
      <c r="H14" s="98">
        <f t="shared" si="0"/>
        <v>0</v>
      </c>
      <c r="I14" s="99">
        <f t="shared" si="1"/>
        <v>0</v>
      </c>
      <c r="J14" s="8">
        <v>100</v>
      </c>
      <c r="K14" s="41">
        <f>4400+6100+3200</f>
        <v>13700</v>
      </c>
      <c r="L14" s="117">
        <f t="shared" si="2"/>
        <v>0</v>
      </c>
      <c r="M14" s="118">
        <f t="shared" si="3"/>
        <v>0</v>
      </c>
      <c r="N14" s="8">
        <v>100</v>
      </c>
      <c r="O14" s="41">
        <f>3800+3030</f>
        <v>6830</v>
      </c>
      <c r="P14" s="117">
        <f t="shared" si="4"/>
        <v>0</v>
      </c>
      <c r="Q14" s="132">
        <f t="shared" si="5"/>
        <v>0</v>
      </c>
      <c r="R14" s="22">
        <f t="shared" si="6"/>
        <v>300</v>
      </c>
      <c r="S14" s="84">
        <f t="shared" si="6"/>
        <v>29630</v>
      </c>
      <c r="T14" s="140">
        <f>+P14+L14+H14</f>
        <v>0</v>
      </c>
      <c r="U14" s="141">
        <f>+Q14+M14+I14</f>
        <v>0</v>
      </c>
    </row>
    <row r="15" spans="1:23" ht="16.5" thickBot="1" x14ac:dyDescent="0.3">
      <c r="A15" s="254"/>
      <c r="B15" s="251"/>
      <c r="C15" s="63" t="s">
        <v>3</v>
      </c>
      <c r="D15" s="174" t="s">
        <v>4</v>
      </c>
      <c r="E15" s="181"/>
      <c r="F15" s="58">
        <v>0</v>
      </c>
      <c r="G15" s="59">
        <v>0</v>
      </c>
      <c r="H15" s="104">
        <f t="shared" si="0"/>
        <v>0</v>
      </c>
      <c r="I15" s="105">
        <f t="shared" si="1"/>
        <v>0</v>
      </c>
      <c r="J15" s="58">
        <v>0</v>
      </c>
      <c r="K15" s="59">
        <v>0</v>
      </c>
      <c r="L15" s="123">
        <f t="shared" si="2"/>
        <v>0</v>
      </c>
      <c r="M15" s="124">
        <f t="shared" si="3"/>
        <v>0</v>
      </c>
      <c r="N15" s="58">
        <v>0</v>
      </c>
      <c r="O15" s="59">
        <v>0</v>
      </c>
      <c r="P15" s="123">
        <f t="shared" si="4"/>
        <v>0</v>
      </c>
      <c r="Q15" s="135">
        <f t="shared" si="5"/>
        <v>0</v>
      </c>
      <c r="R15" s="60">
        <f t="shared" si="6"/>
        <v>0</v>
      </c>
      <c r="S15" s="85">
        <f t="shared" si="6"/>
        <v>0</v>
      </c>
      <c r="T15" s="146">
        <f>+H15+L15+P15</f>
        <v>0</v>
      </c>
      <c r="U15" s="147">
        <f>+I15+M15+Q15</f>
        <v>0</v>
      </c>
    </row>
    <row r="16" spans="1:23" ht="15.75" x14ac:dyDescent="0.25">
      <c r="A16" s="252">
        <v>3</v>
      </c>
      <c r="B16" s="249" t="s">
        <v>46</v>
      </c>
      <c r="C16" s="62" t="s">
        <v>1</v>
      </c>
      <c r="D16" s="172" t="s">
        <v>2</v>
      </c>
      <c r="E16" s="182"/>
      <c r="F16" s="53">
        <v>7000</v>
      </c>
      <c r="G16" s="56">
        <v>34900</v>
      </c>
      <c r="H16" s="108">
        <f t="shared" si="0"/>
        <v>0</v>
      </c>
      <c r="I16" s="109">
        <f t="shared" si="1"/>
        <v>0</v>
      </c>
      <c r="J16" s="53">
        <v>7000</v>
      </c>
      <c r="K16" s="56">
        <v>133100</v>
      </c>
      <c r="L16" s="127">
        <f t="shared" si="2"/>
        <v>0</v>
      </c>
      <c r="M16" s="128">
        <f t="shared" si="3"/>
        <v>0</v>
      </c>
      <c r="N16" s="53">
        <v>0</v>
      </c>
      <c r="O16" s="56">
        <v>0</v>
      </c>
      <c r="P16" s="127">
        <v>0</v>
      </c>
      <c r="Q16" s="137">
        <v>0</v>
      </c>
      <c r="R16" s="175">
        <f t="shared" si="6"/>
        <v>14000</v>
      </c>
      <c r="S16" s="91">
        <f t="shared" si="6"/>
        <v>168000</v>
      </c>
      <c r="T16" s="150">
        <f>+H16+L16+P16</f>
        <v>0</v>
      </c>
      <c r="U16" s="151">
        <f>+I16+M16+Q16</f>
        <v>0</v>
      </c>
    </row>
    <row r="17" spans="1:21" ht="16.5" customHeight="1" x14ac:dyDescent="0.25">
      <c r="A17" s="253"/>
      <c r="B17" s="250"/>
      <c r="C17" s="61" t="s">
        <v>21</v>
      </c>
      <c r="D17" s="69" t="s">
        <v>2</v>
      </c>
      <c r="E17" s="183"/>
      <c r="F17" s="8">
        <v>100</v>
      </c>
      <c r="G17" s="41">
        <v>2400</v>
      </c>
      <c r="H17" s="98">
        <f t="shared" si="0"/>
        <v>0</v>
      </c>
      <c r="I17" s="99">
        <f t="shared" si="1"/>
        <v>0</v>
      </c>
      <c r="J17" s="8">
        <v>100</v>
      </c>
      <c r="K17" s="41">
        <v>4700</v>
      </c>
      <c r="L17" s="117">
        <f t="shared" si="2"/>
        <v>0</v>
      </c>
      <c r="M17" s="118">
        <f t="shared" si="3"/>
        <v>0</v>
      </c>
      <c r="N17" s="8">
        <v>0</v>
      </c>
      <c r="O17" s="41">
        <v>0</v>
      </c>
      <c r="P17" s="117">
        <v>0</v>
      </c>
      <c r="Q17" s="132">
        <v>0</v>
      </c>
      <c r="R17" s="22">
        <f t="shared" si="6"/>
        <v>200</v>
      </c>
      <c r="S17" s="176">
        <f t="shared" si="6"/>
        <v>7100</v>
      </c>
      <c r="T17" s="140">
        <f>+P17+L17+H17</f>
        <v>0</v>
      </c>
      <c r="U17" s="141">
        <f>+Q17+M17+I17</f>
        <v>0</v>
      </c>
    </row>
    <row r="18" spans="1:21" ht="16.5" thickBot="1" x14ac:dyDescent="0.3">
      <c r="A18" s="254"/>
      <c r="B18" s="251"/>
      <c r="C18" s="63" t="s">
        <v>3</v>
      </c>
      <c r="D18" s="174" t="s">
        <v>4</v>
      </c>
      <c r="E18" s="181"/>
      <c r="F18" s="58">
        <v>0</v>
      </c>
      <c r="G18" s="59">
        <v>0</v>
      </c>
      <c r="H18" s="104">
        <f t="shared" si="0"/>
        <v>0</v>
      </c>
      <c r="I18" s="105">
        <f t="shared" si="1"/>
        <v>0</v>
      </c>
      <c r="J18" s="58">
        <v>0</v>
      </c>
      <c r="K18" s="59">
        <v>0</v>
      </c>
      <c r="L18" s="123">
        <f t="shared" si="2"/>
        <v>0</v>
      </c>
      <c r="M18" s="124">
        <f t="shared" si="3"/>
        <v>0</v>
      </c>
      <c r="N18" s="58">
        <v>0</v>
      </c>
      <c r="O18" s="59">
        <v>0</v>
      </c>
      <c r="P18" s="123">
        <v>0</v>
      </c>
      <c r="Q18" s="135">
        <v>0</v>
      </c>
      <c r="R18" s="60">
        <f t="shared" si="6"/>
        <v>0</v>
      </c>
      <c r="S18" s="85">
        <f t="shared" si="6"/>
        <v>0</v>
      </c>
      <c r="T18" s="146">
        <f>+H18+L18+P18</f>
        <v>0</v>
      </c>
      <c r="U18" s="147">
        <f>+I18+M18+Q18</f>
        <v>0</v>
      </c>
    </row>
    <row r="19" spans="1:21" ht="32.25" thickBot="1" x14ac:dyDescent="0.3">
      <c r="A19" s="170">
        <v>4</v>
      </c>
      <c r="B19" s="50" t="s">
        <v>38</v>
      </c>
      <c r="C19" s="64" t="s">
        <v>1</v>
      </c>
      <c r="D19" s="71" t="s">
        <v>2</v>
      </c>
      <c r="E19" s="185"/>
      <c r="F19" s="51">
        <v>100</v>
      </c>
      <c r="G19" s="55">
        <f>7150+12660</f>
        <v>19810</v>
      </c>
      <c r="H19" s="106">
        <f t="shared" si="0"/>
        <v>0</v>
      </c>
      <c r="I19" s="107">
        <f t="shared" si="1"/>
        <v>0</v>
      </c>
      <c r="J19" s="51">
        <v>100</v>
      </c>
      <c r="K19" s="55">
        <f>4200+15000+3900+4850</f>
        <v>27950</v>
      </c>
      <c r="L19" s="125">
        <f t="shared" si="2"/>
        <v>0</v>
      </c>
      <c r="M19" s="126">
        <f t="shared" si="3"/>
        <v>0</v>
      </c>
      <c r="N19" s="51">
        <v>100</v>
      </c>
      <c r="O19" s="55">
        <f>4200+4500</f>
        <v>8700</v>
      </c>
      <c r="P19" s="125">
        <f t="shared" si="4"/>
        <v>0</v>
      </c>
      <c r="Q19" s="136">
        <f>+O19*E19</f>
        <v>0</v>
      </c>
      <c r="R19" s="52">
        <f t="shared" si="6"/>
        <v>300</v>
      </c>
      <c r="S19" s="90">
        <f t="shared" si="6"/>
        <v>56460</v>
      </c>
      <c r="T19" s="148">
        <f t="shared" ref="T19:U22" si="7">+P19+L19+H19</f>
        <v>0</v>
      </c>
      <c r="U19" s="149">
        <f t="shared" si="7"/>
        <v>0</v>
      </c>
    </row>
    <row r="20" spans="1:21" ht="48" thickBot="1" x14ac:dyDescent="0.3">
      <c r="A20" s="170">
        <v>5</v>
      </c>
      <c r="B20" s="50" t="s">
        <v>8</v>
      </c>
      <c r="C20" s="64" t="s">
        <v>1</v>
      </c>
      <c r="D20" s="71" t="s">
        <v>2</v>
      </c>
      <c r="E20" s="184"/>
      <c r="F20" s="51">
        <v>100</v>
      </c>
      <c r="G20" s="55">
        <f>2400+100</f>
        <v>2500</v>
      </c>
      <c r="H20" s="106">
        <f t="shared" si="0"/>
        <v>0</v>
      </c>
      <c r="I20" s="107">
        <f t="shared" si="1"/>
        <v>0</v>
      </c>
      <c r="J20" s="51">
        <v>100</v>
      </c>
      <c r="K20" s="55">
        <f>425+250+250+700</f>
        <v>1625</v>
      </c>
      <c r="L20" s="125">
        <f t="shared" si="2"/>
        <v>0</v>
      </c>
      <c r="M20" s="126">
        <f t="shared" si="3"/>
        <v>0</v>
      </c>
      <c r="N20" s="51">
        <v>100</v>
      </c>
      <c r="O20" s="55">
        <f>250+250</f>
        <v>500</v>
      </c>
      <c r="P20" s="125">
        <f t="shared" si="4"/>
        <v>0</v>
      </c>
      <c r="Q20" s="136">
        <f>+E20*O20</f>
        <v>0</v>
      </c>
      <c r="R20" s="52">
        <f t="shared" si="6"/>
        <v>300</v>
      </c>
      <c r="S20" s="90">
        <f t="shared" si="6"/>
        <v>4625</v>
      </c>
      <c r="T20" s="148">
        <f t="shared" si="7"/>
        <v>0</v>
      </c>
      <c r="U20" s="149">
        <f t="shared" si="7"/>
        <v>0</v>
      </c>
    </row>
    <row r="21" spans="1:21" ht="48" thickBot="1" x14ac:dyDescent="0.3">
      <c r="A21" s="170">
        <v>6</v>
      </c>
      <c r="B21" s="171" t="s">
        <v>9</v>
      </c>
      <c r="C21" s="7" t="s">
        <v>1</v>
      </c>
      <c r="D21" s="173" t="s">
        <v>12</v>
      </c>
      <c r="E21" s="182"/>
      <c r="F21" s="53">
        <v>100</v>
      </c>
      <c r="G21" s="56">
        <f>38000+12000</f>
        <v>50000</v>
      </c>
      <c r="H21" s="108">
        <f t="shared" si="0"/>
        <v>0</v>
      </c>
      <c r="I21" s="109">
        <f t="shared" si="1"/>
        <v>0</v>
      </c>
      <c r="J21" s="53">
        <v>100</v>
      </c>
      <c r="K21" s="56">
        <f>7200+12000+10500+18000</f>
        <v>47700</v>
      </c>
      <c r="L21" s="127">
        <f t="shared" si="2"/>
        <v>0</v>
      </c>
      <c r="M21" s="128">
        <f t="shared" si="3"/>
        <v>0</v>
      </c>
      <c r="N21" s="53">
        <v>100</v>
      </c>
      <c r="O21" s="56">
        <f>17000+12000</f>
        <v>29000</v>
      </c>
      <c r="P21" s="127">
        <f t="shared" si="4"/>
        <v>0</v>
      </c>
      <c r="Q21" s="137">
        <f>+E21*O21</f>
        <v>0</v>
      </c>
      <c r="R21" s="52">
        <f t="shared" si="6"/>
        <v>300</v>
      </c>
      <c r="S21" s="90">
        <f t="shared" si="6"/>
        <v>126700</v>
      </c>
      <c r="T21" s="148">
        <f t="shared" si="7"/>
        <v>0</v>
      </c>
      <c r="U21" s="149">
        <f t="shared" si="7"/>
        <v>0</v>
      </c>
    </row>
    <row r="22" spans="1:21" ht="48" thickBot="1" x14ac:dyDescent="0.3">
      <c r="A22" s="170">
        <v>7</v>
      </c>
      <c r="B22" s="50" t="s">
        <v>10</v>
      </c>
      <c r="C22" s="64" t="s">
        <v>1</v>
      </c>
      <c r="D22" s="71" t="s">
        <v>12</v>
      </c>
      <c r="E22" s="185"/>
      <c r="F22" s="51">
        <v>100</v>
      </c>
      <c r="G22" s="55">
        <f>800+250</f>
        <v>1050</v>
      </c>
      <c r="H22" s="106">
        <f>+F22*E22</f>
        <v>0</v>
      </c>
      <c r="I22" s="107">
        <f>+G22*E22</f>
        <v>0</v>
      </c>
      <c r="J22" s="51">
        <v>100</v>
      </c>
      <c r="K22" s="55">
        <f>450+250+250+800</f>
        <v>1750</v>
      </c>
      <c r="L22" s="125">
        <f>+J22*E22</f>
        <v>0</v>
      </c>
      <c r="M22" s="126">
        <f>+K22*E22</f>
        <v>0</v>
      </c>
      <c r="N22" s="51">
        <v>100</v>
      </c>
      <c r="O22" s="55">
        <f>220+250</f>
        <v>470</v>
      </c>
      <c r="P22" s="125">
        <f>+N22*E22</f>
        <v>0</v>
      </c>
      <c r="Q22" s="136">
        <f>+O22*E22</f>
        <v>0</v>
      </c>
      <c r="R22" s="79">
        <f t="shared" si="6"/>
        <v>300</v>
      </c>
      <c r="S22" s="91">
        <f t="shared" si="6"/>
        <v>3270</v>
      </c>
      <c r="T22" s="150">
        <f t="shared" si="7"/>
        <v>0</v>
      </c>
      <c r="U22" s="151">
        <f t="shared" si="7"/>
        <v>0</v>
      </c>
    </row>
    <row r="23" spans="1:21" ht="32.25" thickBot="1" x14ac:dyDescent="0.3">
      <c r="A23" s="170">
        <v>8</v>
      </c>
      <c r="B23" s="50" t="s">
        <v>40</v>
      </c>
      <c r="C23" s="64" t="s">
        <v>1</v>
      </c>
      <c r="D23" s="71" t="s">
        <v>2</v>
      </c>
      <c r="E23" s="185"/>
      <c r="F23" s="51">
        <v>100</v>
      </c>
      <c r="G23" s="55">
        <f>220+210+1650</f>
        <v>2080</v>
      </c>
      <c r="H23" s="106">
        <f>+E23*F23</f>
        <v>0</v>
      </c>
      <c r="I23" s="107">
        <f>+E23*G23</f>
        <v>0</v>
      </c>
      <c r="J23" s="51">
        <v>100</v>
      </c>
      <c r="K23" s="55">
        <f>450+200+200+220+220</f>
        <v>1290</v>
      </c>
      <c r="L23" s="125">
        <f>+E23*J23</f>
        <v>0</v>
      </c>
      <c r="M23" s="126">
        <f>+E23*K23</f>
        <v>0</v>
      </c>
      <c r="N23" s="51">
        <v>100</v>
      </c>
      <c r="O23" s="55">
        <f>150+230</f>
        <v>380</v>
      </c>
      <c r="P23" s="125">
        <f>+E23*N23</f>
        <v>0</v>
      </c>
      <c r="Q23" s="136">
        <f>+E23*O23</f>
        <v>0</v>
      </c>
      <c r="R23" s="52">
        <f t="shared" si="6"/>
        <v>300</v>
      </c>
      <c r="S23" s="90">
        <f t="shared" si="6"/>
        <v>3750</v>
      </c>
      <c r="T23" s="148">
        <f>+H23+L23+P23</f>
        <v>0</v>
      </c>
      <c r="U23" s="149">
        <f>+Q23+M23+I23</f>
        <v>0</v>
      </c>
    </row>
    <row r="24" spans="1:21" ht="32.25" thickBot="1" x14ac:dyDescent="0.3">
      <c r="A24" s="170">
        <v>9</v>
      </c>
      <c r="B24" s="50" t="s">
        <v>41</v>
      </c>
      <c r="C24" s="64" t="s">
        <v>1</v>
      </c>
      <c r="D24" s="71" t="s">
        <v>2</v>
      </c>
      <c r="E24" s="184"/>
      <c r="F24" s="51">
        <v>100</v>
      </c>
      <c r="G24" s="55">
        <f>250+220+850</f>
        <v>1320</v>
      </c>
      <c r="H24" s="106">
        <f>+E24*F24</f>
        <v>0</v>
      </c>
      <c r="I24" s="107">
        <f>+E24*G24</f>
        <v>0</v>
      </c>
      <c r="J24" s="51">
        <v>100</v>
      </c>
      <c r="K24" s="55">
        <f>220+250+250+450+450</f>
        <v>1620</v>
      </c>
      <c r="L24" s="125">
        <f>+E24*J24</f>
        <v>0</v>
      </c>
      <c r="M24" s="126">
        <f>+E24*K24</f>
        <v>0</v>
      </c>
      <c r="N24" s="51">
        <v>100</v>
      </c>
      <c r="O24" s="55">
        <f>150+140</f>
        <v>290</v>
      </c>
      <c r="P24" s="125">
        <f>+E24*N24</f>
        <v>0</v>
      </c>
      <c r="Q24" s="136">
        <f>+E24*O24</f>
        <v>0</v>
      </c>
      <c r="R24" s="52">
        <f t="shared" si="6"/>
        <v>300</v>
      </c>
      <c r="S24" s="90">
        <f t="shared" si="6"/>
        <v>3230</v>
      </c>
      <c r="T24" s="148">
        <f>+P24+L24+H24</f>
        <v>0</v>
      </c>
      <c r="U24" s="149">
        <f>+Q24+M24+I24</f>
        <v>0</v>
      </c>
    </row>
    <row r="25" spans="1:21" ht="15.75" customHeight="1" x14ac:dyDescent="0.25">
      <c r="A25" s="255" t="s">
        <v>45</v>
      </c>
      <c r="B25" s="256"/>
      <c r="C25" s="13" t="s">
        <v>18</v>
      </c>
      <c r="D25" s="2" t="s">
        <v>2</v>
      </c>
      <c r="E25" s="14"/>
      <c r="F25" s="19">
        <f>+F13+F10+F16</f>
        <v>21000</v>
      </c>
      <c r="G25" s="45">
        <f>+G10+G13+G16</f>
        <v>438400</v>
      </c>
      <c r="H25" s="161">
        <f>+H10+H13</f>
        <v>0</v>
      </c>
      <c r="I25" s="110">
        <f>+I10+I13</f>
        <v>0</v>
      </c>
      <c r="J25" s="82">
        <f>+J13+J10+J16</f>
        <v>14000</v>
      </c>
      <c r="K25" s="35">
        <f>+K10+K13+K16</f>
        <v>477850</v>
      </c>
      <c r="L25" s="162">
        <f>+L10+L13</f>
        <v>0</v>
      </c>
      <c r="M25" s="161">
        <f>+M10+M13</f>
        <v>0</v>
      </c>
      <c r="N25" s="82">
        <f>+N13+N10</f>
        <v>7000</v>
      </c>
      <c r="O25" s="35">
        <f>+O10+O13</f>
        <v>171450</v>
      </c>
      <c r="P25" s="162">
        <f>+P10+P13</f>
        <v>0</v>
      </c>
      <c r="Q25" s="161">
        <f>+Q10+Q13</f>
        <v>0</v>
      </c>
      <c r="R25" s="82">
        <f t="shared" si="6"/>
        <v>42000</v>
      </c>
      <c r="S25" s="86">
        <f t="shared" si="6"/>
        <v>1087700</v>
      </c>
      <c r="T25" s="163">
        <f>+H25+L25+P25</f>
        <v>0</v>
      </c>
      <c r="U25" s="139">
        <f>+I25+M25+Q25</f>
        <v>0</v>
      </c>
    </row>
    <row r="26" spans="1:21" ht="15.75" x14ac:dyDescent="0.25">
      <c r="A26" s="257"/>
      <c r="B26" s="243"/>
      <c r="C26" s="10" t="s">
        <v>19</v>
      </c>
      <c r="D26" s="3" t="s">
        <v>2</v>
      </c>
      <c r="E26" s="67"/>
      <c r="F26" s="20">
        <f>+F14+F11+F17</f>
        <v>300</v>
      </c>
      <c r="G26" s="46">
        <f>+G11+G14+G17</f>
        <v>27300</v>
      </c>
      <c r="H26" s="111">
        <f>+H14+H11</f>
        <v>0</v>
      </c>
      <c r="I26" s="112">
        <f>+I14+I11</f>
        <v>0</v>
      </c>
      <c r="J26" s="23">
        <f>+J14+J11+J17</f>
        <v>200</v>
      </c>
      <c r="K26" s="36">
        <f>+K11+K14+K17</f>
        <v>18400</v>
      </c>
      <c r="L26" s="129">
        <f>+L14+L11</f>
        <v>0</v>
      </c>
      <c r="M26" s="111">
        <f>+M14+M11</f>
        <v>0</v>
      </c>
      <c r="N26" s="23">
        <f>+N14+N11</f>
        <v>100</v>
      </c>
      <c r="O26" s="36">
        <f>+O11+O14</f>
        <v>6830</v>
      </c>
      <c r="P26" s="129">
        <f>+P14+P11</f>
        <v>0</v>
      </c>
      <c r="Q26" s="111">
        <f>+Q14+Q11</f>
        <v>0</v>
      </c>
      <c r="R26" s="23">
        <f t="shared" ref="R26:U34" si="8">+F26+J26+N26</f>
        <v>600</v>
      </c>
      <c r="S26" s="87">
        <f t="shared" si="8"/>
        <v>52530</v>
      </c>
      <c r="T26" s="152">
        <f t="shared" si="8"/>
        <v>0</v>
      </c>
      <c r="U26" s="153">
        <f t="shared" si="8"/>
        <v>0</v>
      </c>
    </row>
    <row r="27" spans="1:21" ht="31.5" x14ac:dyDescent="0.25">
      <c r="A27" s="257"/>
      <c r="B27" s="243"/>
      <c r="C27" s="186" t="s">
        <v>20</v>
      </c>
      <c r="D27" s="3" t="s">
        <v>4</v>
      </c>
      <c r="E27" s="67"/>
      <c r="F27" s="21">
        <f>+F15+F12</f>
        <v>100</v>
      </c>
      <c r="G27" s="47">
        <f>+G12+G15</f>
        <v>6400</v>
      </c>
      <c r="H27" s="113">
        <f>+H15+H12</f>
        <v>0</v>
      </c>
      <c r="I27" s="114">
        <f>+I15+I12</f>
        <v>0</v>
      </c>
      <c r="J27" s="77">
        <f>+J15+J12+J18</f>
        <v>0</v>
      </c>
      <c r="K27" s="37">
        <f>+K12+K15+K18</f>
        <v>0</v>
      </c>
      <c r="L27" s="130">
        <f>+L15+L12</f>
        <v>0</v>
      </c>
      <c r="M27" s="113">
        <f>+M15+M12</f>
        <v>0</v>
      </c>
      <c r="N27" s="77">
        <f>+N15+N12</f>
        <v>0</v>
      </c>
      <c r="O27" s="37">
        <f>+O12+O15</f>
        <v>0</v>
      </c>
      <c r="P27" s="130">
        <f>+P15+P12</f>
        <v>0</v>
      </c>
      <c r="Q27" s="113">
        <f>+Q15+Q12</f>
        <v>0</v>
      </c>
      <c r="R27" s="23">
        <f t="shared" si="8"/>
        <v>100</v>
      </c>
      <c r="S27" s="87">
        <f t="shared" si="8"/>
        <v>6400</v>
      </c>
      <c r="T27" s="152">
        <f t="shared" si="8"/>
        <v>0</v>
      </c>
      <c r="U27" s="153">
        <f t="shared" si="8"/>
        <v>0</v>
      </c>
    </row>
    <row r="28" spans="1:21" ht="31.5" x14ac:dyDescent="0.25">
      <c r="A28" s="257"/>
      <c r="B28" s="243"/>
      <c r="C28" s="65" t="s">
        <v>39</v>
      </c>
      <c r="D28" s="15"/>
      <c r="E28" s="72"/>
      <c r="F28" s="155">
        <f t="shared" ref="F28:Q28" si="9">+F19</f>
        <v>100</v>
      </c>
      <c r="G28" s="87">
        <f t="shared" si="9"/>
        <v>19810</v>
      </c>
      <c r="H28" s="156">
        <f t="shared" si="9"/>
        <v>0</v>
      </c>
      <c r="I28" s="141">
        <f t="shared" si="9"/>
        <v>0</v>
      </c>
      <c r="J28" s="92">
        <f t="shared" si="9"/>
        <v>100</v>
      </c>
      <c r="K28" s="157">
        <f t="shared" si="9"/>
        <v>27950</v>
      </c>
      <c r="L28" s="140">
        <f t="shared" si="9"/>
        <v>0</v>
      </c>
      <c r="M28" s="156">
        <f t="shared" si="9"/>
        <v>0</v>
      </c>
      <c r="N28" s="94">
        <f t="shared" si="9"/>
        <v>100</v>
      </c>
      <c r="O28" s="157">
        <f t="shared" si="9"/>
        <v>8700</v>
      </c>
      <c r="P28" s="140">
        <f t="shared" si="9"/>
        <v>0</v>
      </c>
      <c r="Q28" s="156">
        <f t="shared" si="9"/>
        <v>0</v>
      </c>
      <c r="R28" s="23">
        <f t="shared" si="8"/>
        <v>300</v>
      </c>
      <c r="S28" s="87">
        <f t="shared" si="8"/>
        <v>56460</v>
      </c>
      <c r="T28" s="152">
        <f t="shared" si="8"/>
        <v>0</v>
      </c>
      <c r="U28" s="153">
        <f t="shared" si="8"/>
        <v>0</v>
      </c>
    </row>
    <row r="29" spans="1:21" ht="47.25" x14ac:dyDescent="0.25">
      <c r="A29" s="257"/>
      <c r="B29" s="243"/>
      <c r="C29" s="65" t="s">
        <v>15</v>
      </c>
      <c r="D29" s="16" t="s">
        <v>2</v>
      </c>
      <c r="E29" s="73"/>
      <c r="F29" s="155">
        <f t="shared" ref="F29:Q29" si="10">+F20</f>
        <v>100</v>
      </c>
      <c r="G29" s="87">
        <f t="shared" si="10"/>
        <v>2500</v>
      </c>
      <c r="H29" s="156">
        <f t="shared" si="10"/>
        <v>0</v>
      </c>
      <c r="I29" s="141">
        <f t="shared" si="10"/>
        <v>0</v>
      </c>
      <c r="J29" s="92">
        <f t="shared" si="10"/>
        <v>100</v>
      </c>
      <c r="K29" s="157">
        <f t="shared" si="10"/>
        <v>1625</v>
      </c>
      <c r="L29" s="140">
        <f t="shared" si="10"/>
        <v>0</v>
      </c>
      <c r="M29" s="156">
        <f t="shared" si="10"/>
        <v>0</v>
      </c>
      <c r="N29" s="94">
        <f t="shared" si="10"/>
        <v>100</v>
      </c>
      <c r="O29" s="157">
        <f t="shared" si="10"/>
        <v>500</v>
      </c>
      <c r="P29" s="140">
        <f t="shared" si="10"/>
        <v>0</v>
      </c>
      <c r="Q29" s="156">
        <f t="shared" si="10"/>
        <v>0</v>
      </c>
      <c r="R29" s="23">
        <f t="shared" si="8"/>
        <v>300</v>
      </c>
      <c r="S29" s="87">
        <f t="shared" si="8"/>
        <v>4625</v>
      </c>
      <c r="T29" s="152">
        <f t="shared" si="8"/>
        <v>0</v>
      </c>
      <c r="U29" s="153">
        <f t="shared" si="8"/>
        <v>0</v>
      </c>
    </row>
    <row r="30" spans="1:21" ht="31.5" x14ac:dyDescent="0.25">
      <c r="A30" s="257"/>
      <c r="B30" s="243"/>
      <c r="C30" s="65" t="s">
        <v>16</v>
      </c>
      <c r="D30" s="16" t="s">
        <v>11</v>
      </c>
      <c r="E30" s="73"/>
      <c r="F30" s="155">
        <f t="shared" ref="F30:Q30" si="11">+F21</f>
        <v>100</v>
      </c>
      <c r="G30" s="87">
        <f t="shared" si="11"/>
        <v>50000</v>
      </c>
      <c r="H30" s="156">
        <f t="shared" si="11"/>
        <v>0</v>
      </c>
      <c r="I30" s="141">
        <f t="shared" si="11"/>
        <v>0</v>
      </c>
      <c r="J30" s="92">
        <f t="shared" si="11"/>
        <v>100</v>
      </c>
      <c r="K30" s="157">
        <f t="shared" si="11"/>
        <v>47700</v>
      </c>
      <c r="L30" s="140">
        <f t="shared" si="11"/>
        <v>0</v>
      </c>
      <c r="M30" s="156">
        <f t="shared" si="11"/>
        <v>0</v>
      </c>
      <c r="N30" s="94">
        <f t="shared" si="11"/>
        <v>100</v>
      </c>
      <c r="O30" s="157">
        <f t="shared" si="11"/>
        <v>29000</v>
      </c>
      <c r="P30" s="140">
        <f t="shared" si="11"/>
        <v>0</v>
      </c>
      <c r="Q30" s="156">
        <f t="shared" si="11"/>
        <v>0</v>
      </c>
      <c r="R30" s="23">
        <f t="shared" si="8"/>
        <v>300</v>
      </c>
      <c r="S30" s="87">
        <f t="shared" si="8"/>
        <v>126700</v>
      </c>
      <c r="T30" s="152">
        <f t="shared" si="8"/>
        <v>0</v>
      </c>
      <c r="U30" s="153">
        <f t="shared" si="8"/>
        <v>0</v>
      </c>
    </row>
    <row r="31" spans="1:21" ht="47.25" x14ac:dyDescent="0.25">
      <c r="A31" s="257"/>
      <c r="B31" s="243"/>
      <c r="C31" s="65" t="s">
        <v>17</v>
      </c>
      <c r="D31" s="16" t="s">
        <v>11</v>
      </c>
      <c r="E31" s="73"/>
      <c r="F31" s="155">
        <f t="shared" ref="F31:Q31" si="12">+F22</f>
        <v>100</v>
      </c>
      <c r="G31" s="87">
        <f t="shared" si="12"/>
        <v>1050</v>
      </c>
      <c r="H31" s="156">
        <f t="shared" si="12"/>
        <v>0</v>
      </c>
      <c r="I31" s="141">
        <f t="shared" si="12"/>
        <v>0</v>
      </c>
      <c r="J31" s="92">
        <f t="shared" si="12"/>
        <v>100</v>
      </c>
      <c r="K31" s="157">
        <f t="shared" si="12"/>
        <v>1750</v>
      </c>
      <c r="L31" s="140">
        <f t="shared" si="12"/>
        <v>0</v>
      </c>
      <c r="M31" s="156">
        <f t="shared" si="12"/>
        <v>0</v>
      </c>
      <c r="N31" s="94">
        <f t="shared" si="12"/>
        <v>100</v>
      </c>
      <c r="O31" s="157">
        <f t="shared" si="12"/>
        <v>470</v>
      </c>
      <c r="P31" s="140">
        <f t="shared" si="12"/>
        <v>0</v>
      </c>
      <c r="Q31" s="156">
        <f t="shared" si="12"/>
        <v>0</v>
      </c>
      <c r="R31" s="23">
        <f t="shared" si="8"/>
        <v>300</v>
      </c>
      <c r="S31" s="87">
        <f t="shared" si="8"/>
        <v>3270</v>
      </c>
      <c r="T31" s="152">
        <f t="shared" si="8"/>
        <v>0</v>
      </c>
      <c r="U31" s="153">
        <f t="shared" si="8"/>
        <v>0</v>
      </c>
    </row>
    <row r="32" spans="1:21" ht="31.5" x14ac:dyDescent="0.25">
      <c r="A32" s="257"/>
      <c r="B32" s="243"/>
      <c r="C32" s="65" t="s">
        <v>42</v>
      </c>
      <c r="D32" s="16" t="s">
        <v>2</v>
      </c>
      <c r="E32" s="73"/>
      <c r="F32" s="155">
        <f t="shared" ref="F32:Q32" si="13">+F23</f>
        <v>100</v>
      </c>
      <c r="G32" s="87">
        <f t="shared" si="13"/>
        <v>2080</v>
      </c>
      <c r="H32" s="156">
        <f t="shared" si="13"/>
        <v>0</v>
      </c>
      <c r="I32" s="141">
        <f t="shared" si="13"/>
        <v>0</v>
      </c>
      <c r="J32" s="92">
        <f t="shared" si="13"/>
        <v>100</v>
      </c>
      <c r="K32" s="157">
        <f t="shared" si="13"/>
        <v>1290</v>
      </c>
      <c r="L32" s="140">
        <f t="shared" si="13"/>
        <v>0</v>
      </c>
      <c r="M32" s="156">
        <f t="shared" si="13"/>
        <v>0</v>
      </c>
      <c r="N32" s="94">
        <f t="shared" si="13"/>
        <v>100</v>
      </c>
      <c r="O32" s="157">
        <f t="shared" si="13"/>
        <v>380</v>
      </c>
      <c r="P32" s="140">
        <f t="shared" si="13"/>
        <v>0</v>
      </c>
      <c r="Q32" s="156">
        <f t="shared" si="13"/>
        <v>0</v>
      </c>
      <c r="R32" s="23">
        <f t="shared" si="8"/>
        <v>300</v>
      </c>
      <c r="S32" s="87">
        <f t="shared" si="8"/>
        <v>3750</v>
      </c>
      <c r="T32" s="152">
        <f t="shared" si="8"/>
        <v>0</v>
      </c>
      <c r="U32" s="153">
        <f t="shared" si="8"/>
        <v>0</v>
      </c>
    </row>
    <row r="33" spans="1:23" ht="32.25" thickBot="1" x14ac:dyDescent="0.3">
      <c r="A33" s="258"/>
      <c r="B33" s="259"/>
      <c r="C33" s="66" t="s">
        <v>43</v>
      </c>
      <c r="D33" s="17" t="s">
        <v>2</v>
      </c>
      <c r="E33" s="74"/>
      <c r="F33" s="158">
        <f t="shared" ref="F33:Q33" si="14">+F24</f>
        <v>100</v>
      </c>
      <c r="G33" s="89">
        <f t="shared" si="14"/>
        <v>1320</v>
      </c>
      <c r="H33" s="159">
        <f t="shared" si="14"/>
        <v>0</v>
      </c>
      <c r="I33" s="143">
        <f t="shared" si="14"/>
        <v>0</v>
      </c>
      <c r="J33" s="93">
        <f t="shared" si="14"/>
        <v>100</v>
      </c>
      <c r="K33" s="160">
        <f t="shared" si="14"/>
        <v>1620</v>
      </c>
      <c r="L33" s="142">
        <f t="shared" si="14"/>
        <v>0</v>
      </c>
      <c r="M33" s="159">
        <f t="shared" si="14"/>
        <v>0</v>
      </c>
      <c r="N33" s="95">
        <f t="shared" si="14"/>
        <v>100</v>
      </c>
      <c r="O33" s="160">
        <f t="shared" si="14"/>
        <v>290</v>
      </c>
      <c r="P33" s="142">
        <f t="shared" si="14"/>
        <v>0</v>
      </c>
      <c r="Q33" s="159">
        <f t="shared" si="14"/>
        <v>0</v>
      </c>
      <c r="R33" s="88">
        <f t="shared" si="8"/>
        <v>300</v>
      </c>
      <c r="S33" s="89">
        <f t="shared" si="8"/>
        <v>3230</v>
      </c>
      <c r="T33" s="164">
        <f t="shared" si="8"/>
        <v>0</v>
      </c>
      <c r="U33" s="147">
        <f t="shared" si="8"/>
        <v>0</v>
      </c>
      <c r="V33" s="154"/>
      <c r="W33" s="154"/>
    </row>
    <row r="34" spans="1:23" ht="16.5" thickBot="1" x14ac:dyDescent="0.3">
      <c r="A34" s="244" t="s">
        <v>137</v>
      </c>
      <c r="B34" s="245"/>
      <c r="C34" s="245"/>
      <c r="D34" s="245"/>
      <c r="E34" s="245"/>
      <c r="F34" s="245"/>
      <c r="G34" s="245"/>
      <c r="H34" s="169">
        <f>SUM(H25:H33)</f>
        <v>0</v>
      </c>
      <c r="I34" s="168">
        <f>SUM(I25:I33)</f>
        <v>0</v>
      </c>
      <c r="J34" s="165"/>
      <c r="K34" s="166"/>
      <c r="L34" s="169">
        <f>SUM(L25:L33)</f>
        <v>0</v>
      </c>
      <c r="M34" s="168">
        <f>SUM(M25:M33)</f>
        <v>0</v>
      </c>
      <c r="N34" s="166"/>
      <c r="O34" s="166"/>
      <c r="P34" s="169">
        <f>SUM(P25:P33)</f>
        <v>0</v>
      </c>
      <c r="Q34" s="168">
        <f>SUM(Q25:Q33)</f>
        <v>0</v>
      </c>
      <c r="R34" s="167"/>
      <c r="S34" s="166"/>
      <c r="T34" s="169">
        <f t="shared" si="8"/>
        <v>0</v>
      </c>
      <c r="U34" s="168">
        <f t="shared" si="8"/>
        <v>0</v>
      </c>
    </row>
    <row r="35" spans="1:23" x14ac:dyDescent="0.25">
      <c r="B35" s="241" t="s">
        <v>134</v>
      </c>
      <c r="R35" s="11"/>
    </row>
    <row r="36" spans="1:23" x14ac:dyDescent="0.25">
      <c r="R36" s="11"/>
    </row>
    <row r="37" spans="1:23" ht="15.75" x14ac:dyDescent="0.25">
      <c r="A37" s="260" t="s">
        <v>138</v>
      </c>
      <c r="B37" s="260"/>
    </row>
    <row r="38" spans="1:23" x14ac:dyDescent="0.25"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23" x14ac:dyDescent="0.25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</row>
    <row r="40" spans="1:23" x14ac:dyDescent="0.25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23" x14ac:dyDescent="0.25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</row>
    <row r="42" spans="1:23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</row>
    <row r="43" spans="1:23" x14ac:dyDescent="0.25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</row>
    <row r="44" spans="1:23" x14ac:dyDescent="0.25"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  <row r="45" spans="1:23" x14ac:dyDescent="0.25"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</sheetData>
  <mergeCells count="25">
    <mergeCell ref="A37:B37"/>
    <mergeCell ref="F6:Q6"/>
    <mergeCell ref="A4:U4"/>
    <mergeCell ref="A3:U3"/>
    <mergeCell ref="R6:S7"/>
    <mergeCell ref="T6:U7"/>
    <mergeCell ref="F7:G7"/>
    <mergeCell ref="H7:I7"/>
    <mergeCell ref="J7:K7"/>
    <mergeCell ref="L7:M7"/>
    <mergeCell ref="N7:O7"/>
    <mergeCell ref="P7:Q7"/>
    <mergeCell ref="A6:A8"/>
    <mergeCell ref="B6:B8"/>
    <mergeCell ref="C6:C8"/>
    <mergeCell ref="D6:D8"/>
    <mergeCell ref="E6:E8"/>
    <mergeCell ref="A34:G34"/>
    <mergeCell ref="A10:A12"/>
    <mergeCell ref="B10:B12"/>
    <mergeCell ref="A13:A15"/>
    <mergeCell ref="B13:B15"/>
    <mergeCell ref="B16:B18"/>
    <mergeCell ref="A25:B33"/>
    <mergeCell ref="A16:A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0FE32-EE72-45B1-BDD5-72CCA2A246E5}">
  <dimension ref="A1:D190"/>
  <sheetViews>
    <sheetView topLeftCell="A148" zoomScaleNormal="100" workbookViewId="0">
      <selection activeCell="D1" sqref="D1"/>
    </sheetView>
  </sheetViews>
  <sheetFormatPr defaultRowHeight="15" x14ac:dyDescent="0.25"/>
  <cols>
    <col min="1" max="1" width="18.7109375" customWidth="1"/>
    <col min="2" max="2" width="108" customWidth="1"/>
    <col min="3" max="3" width="7.28515625" customWidth="1"/>
  </cols>
  <sheetData>
    <row r="1" spans="1:4" x14ac:dyDescent="0.25">
      <c r="A1" t="s">
        <v>138</v>
      </c>
      <c r="D1" t="s">
        <v>140</v>
      </c>
    </row>
    <row r="3" spans="1:4" ht="21.75" customHeight="1" x14ac:dyDescent="0.25">
      <c r="A3" s="188"/>
      <c r="B3" s="189" t="s">
        <v>48</v>
      </c>
      <c r="C3" s="190"/>
    </row>
    <row r="4" spans="1:4" ht="23.25" customHeight="1" x14ac:dyDescent="0.25">
      <c r="A4" s="281" t="s">
        <v>131</v>
      </c>
      <c r="B4" s="281"/>
      <c r="C4" s="281"/>
      <c r="D4" s="281"/>
    </row>
    <row r="5" spans="1:4" ht="30.75" customHeight="1" x14ac:dyDescent="0.25">
      <c r="A5" s="281"/>
      <c r="B5" s="281"/>
      <c r="C5" s="281"/>
      <c r="D5" s="281"/>
    </row>
    <row r="6" spans="1:4" ht="14.1" customHeight="1" x14ac:dyDescent="0.25">
      <c r="A6" s="191" t="s">
        <v>49</v>
      </c>
      <c r="B6" s="192" t="s">
        <v>50</v>
      </c>
      <c r="C6" s="193" t="s">
        <v>7</v>
      </c>
      <c r="D6" s="194" t="s">
        <v>51</v>
      </c>
    </row>
    <row r="7" spans="1:4" ht="14.1" customHeight="1" x14ac:dyDescent="0.25">
      <c r="A7" s="195" t="s">
        <v>52</v>
      </c>
      <c r="B7" s="196" t="s">
        <v>53</v>
      </c>
      <c r="C7" s="197" t="s">
        <v>54</v>
      </c>
      <c r="D7" s="194"/>
    </row>
    <row r="8" spans="1:4" ht="14.1" customHeight="1" x14ac:dyDescent="0.25">
      <c r="A8" s="282"/>
      <c r="B8" s="198" t="s">
        <v>55</v>
      </c>
      <c r="C8" s="284"/>
      <c r="D8" s="286"/>
    </row>
    <row r="9" spans="1:4" ht="14.1" customHeight="1" x14ac:dyDescent="0.25">
      <c r="A9" s="283"/>
      <c r="B9" s="199" t="s">
        <v>56</v>
      </c>
      <c r="C9" s="285"/>
      <c r="D9" s="287"/>
    </row>
    <row r="10" spans="1:4" ht="14.1" customHeight="1" x14ac:dyDescent="0.25">
      <c r="A10" s="283"/>
      <c r="B10" s="200" t="s">
        <v>57</v>
      </c>
      <c r="C10" s="285"/>
      <c r="D10" s="287"/>
    </row>
    <row r="11" spans="1:4" ht="14.1" customHeight="1" x14ac:dyDescent="0.25">
      <c r="A11" s="283"/>
      <c r="B11" s="199" t="s">
        <v>58</v>
      </c>
      <c r="C11" s="285"/>
      <c r="D11" s="287"/>
    </row>
    <row r="12" spans="1:4" ht="14.1" customHeight="1" x14ac:dyDescent="0.25">
      <c r="A12" s="283"/>
      <c r="B12" s="200" t="s">
        <v>59</v>
      </c>
      <c r="C12" s="285"/>
      <c r="D12" s="287"/>
    </row>
    <row r="13" spans="1:4" ht="14.1" customHeight="1" x14ac:dyDescent="0.25">
      <c r="A13" s="283"/>
      <c r="B13" s="200" t="s">
        <v>60</v>
      </c>
      <c r="C13" s="285"/>
      <c r="D13" s="287"/>
    </row>
    <row r="14" spans="1:4" ht="14.1" customHeight="1" x14ac:dyDescent="0.25">
      <c r="A14" s="283"/>
      <c r="B14" s="200" t="s">
        <v>61</v>
      </c>
      <c r="C14" s="285"/>
      <c r="D14" s="287"/>
    </row>
    <row r="15" spans="1:4" ht="14.1" customHeight="1" x14ac:dyDescent="0.25">
      <c r="A15" s="283"/>
      <c r="B15" s="200" t="s">
        <v>62</v>
      </c>
      <c r="C15" s="285"/>
      <c r="D15" s="287"/>
    </row>
    <row r="16" spans="1:4" ht="14.1" customHeight="1" x14ac:dyDescent="0.25">
      <c r="A16" s="283"/>
      <c r="B16" s="199" t="s">
        <v>63</v>
      </c>
      <c r="C16" s="285"/>
      <c r="D16" s="287"/>
    </row>
    <row r="17" spans="1:4" ht="14.1" customHeight="1" x14ac:dyDescent="0.25">
      <c r="A17" s="283"/>
      <c r="B17" s="199" t="s">
        <v>64</v>
      </c>
      <c r="C17" s="285"/>
      <c r="D17" s="287"/>
    </row>
    <row r="18" spans="1:4" ht="14.1" customHeight="1" x14ac:dyDescent="0.25">
      <c r="A18" s="283"/>
      <c r="B18" s="201" t="s">
        <v>65</v>
      </c>
      <c r="C18" s="285"/>
      <c r="D18" s="287"/>
    </row>
    <row r="19" spans="1:4" ht="14.1" customHeight="1" x14ac:dyDescent="0.25">
      <c r="A19" s="283"/>
      <c r="B19" s="202" t="s">
        <v>66</v>
      </c>
      <c r="C19" s="285"/>
      <c r="D19" s="287"/>
    </row>
    <row r="20" spans="1:4" ht="14.1" customHeight="1" x14ac:dyDescent="0.25">
      <c r="A20" s="283"/>
      <c r="B20" s="203" t="s">
        <v>67</v>
      </c>
      <c r="C20" s="285"/>
      <c r="D20" s="287"/>
    </row>
    <row r="21" spans="1:4" ht="14.1" customHeight="1" x14ac:dyDescent="0.25">
      <c r="A21" s="283"/>
      <c r="B21" s="232" t="s">
        <v>68</v>
      </c>
      <c r="C21" s="285"/>
      <c r="D21" s="287"/>
    </row>
    <row r="22" spans="1:4" ht="14.1" customHeight="1" x14ac:dyDescent="0.25">
      <c r="A22" s="204" t="s">
        <v>132</v>
      </c>
      <c r="B22" s="196" t="s">
        <v>133</v>
      </c>
      <c r="C22" s="197" t="s">
        <v>71</v>
      </c>
      <c r="D22" s="194"/>
    </row>
    <row r="23" spans="1:4" ht="14.1" customHeight="1" x14ac:dyDescent="0.25">
      <c r="A23" s="288"/>
      <c r="B23" s="233" t="s">
        <v>55</v>
      </c>
      <c r="C23" s="284"/>
      <c r="D23" s="286"/>
    </row>
    <row r="24" spans="1:4" ht="14.1" customHeight="1" x14ac:dyDescent="0.25">
      <c r="A24" s="289"/>
      <c r="B24" s="234" t="s">
        <v>56</v>
      </c>
      <c r="C24" s="285"/>
      <c r="D24" s="287"/>
    </row>
    <row r="25" spans="1:4" ht="14.1" customHeight="1" x14ac:dyDescent="0.25">
      <c r="A25" s="289"/>
      <c r="B25" s="235" t="s">
        <v>57</v>
      </c>
      <c r="C25" s="285"/>
      <c r="D25" s="287"/>
    </row>
    <row r="26" spans="1:4" ht="14.1" customHeight="1" x14ac:dyDescent="0.25">
      <c r="A26" s="289"/>
      <c r="B26" s="236" t="s">
        <v>89</v>
      </c>
      <c r="C26" s="285"/>
      <c r="D26" s="287"/>
    </row>
    <row r="27" spans="1:4" ht="14.1" customHeight="1" x14ac:dyDescent="0.25">
      <c r="A27" s="289"/>
      <c r="B27" s="235" t="s">
        <v>91</v>
      </c>
      <c r="C27" s="285"/>
      <c r="D27" s="287"/>
    </row>
    <row r="28" spans="1:4" ht="14.1" customHeight="1" x14ac:dyDescent="0.25">
      <c r="A28" s="289"/>
      <c r="B28" s="234" t="s">
        <v>58</v>
      </c>
      <c r="C28" s="285"/>
      <c r="D28" s="287"/>
    </row>
    <row r="29" spans="1:4" ht="14.1" customHeight="1" x14ac:dyDescent="0.25">
      <c r="A29" s="289"/>
      <c r="B29" s="235" t="s">
        <v>59</v>
      </c>
      <c r="C29" s="285"/>
      <c r="D29" s="287"/>
    </row>
    <row r="30" spans="1:4" ht="14.1" customHeight="1" x14ac:dyDescent="0.25">
      <c r="A30" s="289"/>
      <c r="B30" s="235" t="s">
        <v>60</v>
      </c>
      <c r="C30" s="285"/>
      <c r="D30" s="287"/>
    </row>
    <row r="31" spans="1:4" ht="14.1" customHeight="1" x14ac:dyDescent="0.25">
      <c r="A31" s="289"/>
      <c r="B31" s="235" t="s">
        <v>61</v>
      </c>
      <c r="C31" s="285"/>
      <c r="D31" s="287"/>
    </row>
    <row r="32" spans="1:4" ht="14.1" customHeight="1" x14ac:dyDescent="0.25">
      <c r="A32" s="289"/>
      <c r="B32" s="235" t="s">
        <v>62</v>
      </c>
      <c r="C32" s="285"/>
      <c r="D32" s="287"/>
    </row>
    <row r="33" spans="1:4" ht="14.1" customHeight="1" x14ac:dyDescent="0.25">
      <c r="A33" s="289"/>
      <c r="B33" s="234" t="s">
        <v>63</v>
      </c>
      <c r="C33" s="285"/>
      <c r="D33" s="287"/>
    </row>
    <row r="34" spans="1:4" ht="14.1" customHeight="1" x14ac:dyDescent="0.25">
      <c r="A34" s="289"/>
      <c r="B34" s="234" t="s">
        <v>64</v>
      </c>
      <c r="C34" s="285"/>
      <c r="D34" s="287"/>
    </row>
    <row r="35" spans="1:4" ht="14.1" customHeight="1" x14ac:dyDescent="0.25">
      <c r="A35" s="289"/>
      <c r="B35" s="237" t="s">
        <v>65</v>
      </c>
      <c r="C35" s="285"/>
      <c r="D35" s="287"/>
    </row>
    <row r="36" spans="1:4" ht="14.1" customHeight="1" x14ac:dyDescent="0.25">
      <c r="A36" s="289"/>
      <c r="B36" s="238" t="s">
        <v>66</v>
      </c>
      <c r="C36" s="285"/>
      <c r="D36" s="287"/>
    </row>
    <row r="37" spans="1:4" ht="14.1" customHeight="1" x14ac:dyDescent="0.25">
      <c r="A37" s="289"/>
      <c r="B37" s="239" t="s">
        <v>67</v>
      </c>
      <c r="C37" s="285"/>
      <c r="D37" s="287"/>
    </row>
    <row r="38" spans="1:4" ht="14.1" customHeight="1" x14ac:dyDescent="0.25">
      <c r="A38" s="290"/>
      <c r="B38" s="218" t="s">
        <v>68</v>
      </c>
      <c r="C38" s="291"/>
      <c r="D38" s="292"/>
    </row>
    <row r="39" spans="1:4" ht="14.1" customHeight="1" x14ac:dyDescent="0.25">
      <c r="A39" s="204" t="s">
        <v>69</v>
      </c>
      <c r="B39" s="196" t="s">
        <v>70</v>
      </c>
      <c r="C39" s="240" t="s">
        <v>71</v>
      </c>
      <c r="D39" s="194"/>
    </row>
    <row r="40" spans="1:4" ht="14.1" customHeight="1" x14ac:dyDescent="0.25">
      <c r="A40" s="288"/>
      <c r="B40" s="198" t="s">
        <v>55</v>
      </c>
      <c r="C40" s="284"/>
      <c r="D40" s="286"/>
    </row>
    <row r="41" spans="1:4" ht="14.1" customHeight="1" x14ac:dyDescent="0.25">
      <c r="A41" s="289"/>
      <c r="B41" s="199" t="s">
        <v>56</v>
      </c>
      <c r="C41" s="285"/>
      <c r="D41" s="287"/>
    </row>
    <row r="42" spans="1:4" ht="14.1" customHeight="1" x14ac:dyDescent="0.25">
      <c r="A42" s="289"/>
      <c r="B42" s="200" t="s">
        <v>57</v>
      </c>
      <c r="C42" s="285"/>
      <c r="D42" s="287"/>
    </row>
    <row r="43" spans="1:4" ht="14.1" customHeight="1" x14ac:dyDescent="0.25">
      <c r="A43" s="289"/>
      <c r="B43" s="199" t="s">
        <v>58</v>
      </c>
      <c r="C43" s="285"/>
      <c r="D43" s="287"/>
    </row>
    <row r="44" spans="1:4" ht="14.1" customHeight="1" x14ac:dyDescent="0.25">
      <c r="A44" s="289"/>
      <c r="B44" s="200" t="s">
        <v>59</v>
      </c>
      <c r="C44" s="285"/>
      <c r="D44" s="287"/>
    </row>
    <row r="45" spans="1:4" ht="14.1" customHeight="1" x14ac:dyDescent="0.25">
      <c r="A45" s="289"/>
      <c r="B45" s="200" t="s">
        <v>60</v>
      </c>
      <c r="C45" s="285"/>
      <c r="D45" s="287"/>
    </row>
    <row r="46" spans="1:4" ht="14.1" customHeight="1" x14ac:dyDescent="0.25">
      <c r="A46" s="289"/>
      <c r="B46" s="200" t="s">
        <v>61</v>
      </c>
      <c r="C46" s="285"/>
      <c r="D46" s="287"/>
    </row>
    <row r="47" spans="1:4" ht="14.1" customHeight="1" x14ac:dyDescent="0.25">
      <c r="A47" s="289"/>
      <c r="B47" s="200" t="s">
        <v>62</v>
      </c>
      <c r="C47" s="285"/>
      <c r="D47" s="287"/>
    </row>
    <row r="48" spans="1:4" ht="14.1" customHeight="1" x14ac:dyDescent="0.25">
      <c r="A48" s="289"/>
      <c r="B48" s="199" t="s">
        <v>63</v>
      </c>
      <c r="C48" s="285"/>
      <c r="D48" s="287"/>
    </row>
    <row r="49" spans="1:4" ht="14.1" customHeight="1" x14ac:dyDescent="0.25">
      <c r="A49" s="289"/>
      <c r="B49" s="199" t="s">
        <v>64</v>
      </c>
      <c r="C49" s="285"/>
      <c r="D49" s="287"/>
    </row>
    <row r="50" spans="1:4" ht="14.1" customHeight="1" x14ac:dyDescent="0.25">
      <c r="A50" s="289"/>
      <c r="B50" s="201" t="s">
        <v>65</v>
      </c>
      <c r="C50" s="285"/>
      <c r="D50" s="287"/>
    </row>
    <row r="51" spans="1:4" ht="14.1" customHeight="1" x14ac:dyDescent="0.25">
      <c r="A51" s="289"/>
      <c r="B51" s="202" t="s">
        <v>66</v>
      </c>
      <c r="C51" s="285"/>
      <c r="D51" s="287"/>
    </row>
    <row r="52" spans="1:4" ht="14.1" customHeight="1" x14ac:dyDescent="0.25">
      <c r="A52" s="289"/>
      <c r="B52" s="203" t="s">
        <v>67</v>
      </c>
      <c r="C52" s="285"/>
      <c r="D52" s="287"/>
    </row>
    <row r="53" spans="1:4" ht="14.1" customHeight="1" x14ac:dyDescent="0.25">
      <c r="A53" s="290"/>
      <c r="B53" s="198" t="s">
        <v>68</v>
      </c>
      <c r="C53" s="291"/>
      <c r="D53" s="292"/>
    </row>
    <row r="54" spans="1:4" ht="14.1" customHeight="1" x14ac:dyDescent="0.25">
      <c r="A54" s="205" t="s">
        <v>72</v>
      </c>
      <c r="B54" s="196" t="s">
        <v>73</v>
      </c>
      <c r="C54" s="197" t="s">
        <v>74</v>
      </c>
      <c r="D54" s="194"/>
    </row>
    <row r="55" spans="1:4" ht="14.1" customHeight="1" x14ac:dyDescent="0.25">
      <c r="A55" s="293"/>
      <c r="B55" s="199" t="s">
        <v>55</v>
      </c>
      <c r="C55" s="293"/>
      <c r="D55" s="286"/>
    </row>
    <row r="56" spans="1:4" ht="14.1" customHeight="1" x14ac:dyDescent="0.25">
      <c r="A56" s="294"/>
      <c r="B56" s="199" t="s">
        <v>56</v>
      </c>
      <c r="C56" s="294"/>
      <c r="D56" s="287"/>
    </row>
    <row r="57" spans="1:4" ht="14.1" customHeight="1" x14ac:dyDescent="0.25">
      <c r="A57" s="294"/>
      <c r="B57" s="200" t="s">
        <v>57</v>
      </c>
      <c r="C57" s="294"/>
      <c r="D57" s="287"/>
    </row>
    <row r="58" spans="1:4" ht="14.1" customHeight="1" x14ac:dyDescent="0.25">
      <c r="A58" s="294"/>
      <c r="B58" s="200" t="s">
        <v>75</v>
      </c>
      <c r="C58" s="294"/>
      <c r="D58" s="287"/>
    </row>
    <row r="59" spans="1:4" ht="14.1" customHeight="1" x14ac:dyDescent="0.25">
      <c r="A59" s="294"/>
      <c r="B59" s="200" t="s">
        <v>62</v>
      </c>
      <c r="C59" s="294"/>
      <c r="D59" s="287"/>
    </row>
    <row r="60" spans="1:4" ht="14.1" customHeight="1" x14ac:dyDescent="0.25">
      <c r="A60" s="294"/>
      <c r="B60" s="199" t="s">
        <v>63</v>
      </c>
      <c r="C60" s="294"/>
      <c r="D60" s="287"/>
    </row>
    <row r="61" spans="1:4" ht="14.1" customHeight="1" x14ac:dyDescent="0.25">
      <c r="A61" s="294"/>
      <c r="B61" s="199" t="s">
        <v>76</v>
      </c>
      <c r="C61" s="294"/>
      <c r="D61" s="287"/>
    </row>
    <row r="62" spans="1:4" ht="14.1" customHeight="1" x14ac:dyDescent="0.25">
      <c r="A62" s="294"/>
      <c r="B62" s="201" t="s">
        <v>65</v>
      </c>
      <c r="C62" s="294"/>
      <c r="D62" s="287"/>
    </row>
    <row r="63" spans="1:4" ht="14.1" customHeight="1" x14ac:dyDescent="0.25">
      <c r="A63" s="294"/>
      <c r="B63" s="202" t="s">
        <v>77</v>
      </c>
      <c r="C63" s="294"/>
      <c r="D63" s="287"/>
    </row>
    <row r="64" spans="1:4" ht="14.1" customHeight="1" x14ac:dyDescent="0.25">
      <c r="A64" s="294"/>
      <c r="B64" s="203" t="s">
        <v>67</v>
      </c>
      <c r="C64" s="294"/>
      <c r="D64" s="287"/>
    </row>
    <row r="65" spans="1:4" ht="14.1" customHeight="1" x14ac:dyDescent="0.25">
      <c r="A65" s="295"/>
      <c r="B65" s="198" t="s">
        <v>68</v>
      </c>
      <c r="C65" s="295"/>
      <c r="D65" s="292"/>
    </row>
    <row r="66" spans="1:4" ht="14.1" customHeight="1" x14ac:dyDescent="0.25">
      <c r="A66" s="204" t="s">
        <v>78</v>
      </c>
      <c r="B66" s="196" t="s">
        <v>79</v>
      </c>
      <c r="C66" s="197" t="s">
        <v>71</v>
      </c>
      <c r="D66" s="194"/>
    </row>
    <row r="67" spans="1:4" ht="14.1" customHeight="1" x14ac:dyDescent="0.25">
      <c r="A67" s="288"/>
      <c r="B67" s="198" t="s">
        <v>55</v>
      </c>
      <c r="C67" s="284"/>
      <c r="D67" s="286"/>
    </row>
    <row r="68" spans="1:4" ht="14.1" customHeight="1" x14ac:dyDescent="0.25">
      <c r="A68" s="289"/>
      <c r="B68" s="199" t="s">
        <v>56</v>
      </c>
      <c r="C68" s="285"/>
      <c r="D68" s="287"/>
    </row>
    <row r="69" spans="1:4" ht="14.1" customHeight="1" x14ac:dyDescent="0.25">
      <c r="A69" s="289"/>
      <c r="B69" s="200" t="s">
        <v>57</v>
      </c>
      <c r="C69" s="285"/>
      <c r="D69" s="287"/>
    </row>
    <row r="70" spans="1:4" ht="14.1" customHeight="1" x14ac:dyDescent="0.25">
      <c r="A70" s="289"/>
      <c r="B70" s="199" t="s">
        <v>80</v>
      </c>
      <c r="C70" s="285"/>
      <c r="D70" s="287"/>
    </row>
    <row r="71" spans="1:4" ht="14.1" customHeight="1" x14ac:dyDescent="0.25">
      <c r="A71" s="289"/>
      <c r="B71" s="199" t="s">
        <v>81</v>
      </c>
      <c r="C71" s="285"/>
      <c r="D71" s="287"/>
    </row>
    <row r="72" spans="1:4" ht="14.1" customHeight="1" x14ac:dyDescent="0.25">
      <c r="A72" s="289"/>
      <c r="B72" s="200" t="s">
        <v>82</v>
      </c>
      <c r="C72" s="285"/>
      <c r="D72" s="287"/>
    </row>
    <row r="73" spans="1:4" ht="14.1" customHeight="1" x14ac:dyDescent="0.25">
      <c r="A73" s="289"/>
      <c r="B73" s="200" t="s">
        <v>83</v>
      </c>
      <c r="C73" s="285"/>
      <c r="D73" s="287"/>
    </row>
    <row r="74" spans="1:4" ht="14.1" customHeight="1" x14ac:dyDescent="0.25">
      <c r="A74" s="289"/>
      <c r="B74" s="200" t="s">
        <v>84</v>
      </c>
      <c r="C74" s="285"/>
      <c r="D74" s="287"/>
    </row>
    <row r="75" spans="1:4" ht="14.1" customHeight="1" x14ac:dyDescent="0.25">
      <c r="A75" s="289"/>
      <c r="B75" s="200" t="s">
        <v>85</v>
      </c>
      <c r="C75" s="285"/>
      <c r="D75" s="287"/>
    </row>
    <row r="76" spans="1:4" ht="14.1" customHeight="1" x14ac:dyDescent="0.25">
      <c r="A76" s="289"/>
      <c r="B76" s="200" t="s">
        <v>76</v>
      </c>
      <c r="C76" s="285"/>
      <c r="D76" s="287"/>
    </row>
    <row r="77" spans="1:4" ht="14.1" customHeight="1" x14ac:dyDescent="0.25">
      <c r="A77" s="289"/>
      <c r="B77" s="201" t="s">
        <v>65</v>
      </c>
      <c r="C77" s="285"/>
      <c r="D77" s="287"/>
    </row>
    <row r="78" spans="1:4" ht="14.1" customHeight="1" x14ac:dyDescent="0.25">
      <c r="A78" s="289"/>
      <c r="B78" s="200" t="s">
        <v>66</v>
      </c>
      <c r="C78" s="285"/>
      <c r="D78" s="287"/>
    </row>
    <row r="79" spans="1:4" ht="14.1" customHeight="1" x14ac:dyDescent="0.25">
      <c r="A79" s="289"/>
      <c r="B79" s="200" t="s">
        <v>67</v>
      </c>
      <c r="C79" s="285"/>
      <c r="D79" s="287"/>
    </row>
    <row r="80" spans="1:4" ht="14.1" customHeight="1" x14ac:dyDescent="0.25">
      <c r="A80" s="290"/>
      <c r="B80" s="198" t="s">
        <v>68</v>
      </c>
      <c r="C80" s="291"/>
      <c r="D80" s="292"/>
    </row>
    <row r="81" spans="1:4" ht="14.1" customHeight="1" x14ac:dyDescent="0.25">
      <c r="A81" s="206" t="s">
        <v>49</v>
      </c>
      <c r="B81" s="207" t="s">
        <v>86</v>
      </c>
      <c r="C81" s="208" t="s">
        <v>7</v>
      </c>
      <c r="D81" s="194" t="s">
        <v>51</v>
      </c>
    </row>
    <row r="82" spans="1:4" ht="14.1" customHeight="1" x14ac:dyDescent="0.25">
      <c r="A82" s="209"/>
      <c r="B82" s="210" t="s">
        <v>87</v>
      </c>
      <c r="C82" s="211"/>
      <c r="D82" s="194"/>
    </row>
    <row r="83" spans="1:4" ht="14.1" customHeight="1" x14ac:dyDescent="0.25">
      <c r="A83" s="204" t="s">
        <v>95</v>
      </c>
      <c r="B83" s="212" t="s">
        <v>96</v>
      </c>
      <c r="C83" s="197" t="s">
        <v>71</v>
      </c>
      <c r="D83" s="194"/>
    </row>
    <row r="84" spans="1:4" x14ac:dyDescent="0.25">
      <c r="A84" s="287"/>
      <c r="B84" s="213" t="s">
        <v>55</v>
      </c>
      <c r="C84" s="285"/>
      <c r="D84" s="286"/>
    </row>
    <row r="85" spans="1:4" x14ac:dyDescent="0.25">
      <c r="A85" s="287"/>
      <c r="B85" s="214" t="s">
        <v>56</v>
      </c>
      <c r="C85" s="285"/>
      <c r="D85" s="287"/>
    </row>
    <row r="86" spans="1:4" x14ac:dyDescent="0.25">
      <c r="A86" s="287"/>
      <c r="B86" s="214" t="s">
        <v>57</v>
      </c>
      <c r="C86" s="285"/>
      <c r="D86" s="287"/>
    </row>
    <row r="87" spans="1:4" x14ac:dyDescent="0.25">
      <c r="A87" s="287"/>
      <c r="B87" s="214" t="s">
        <v>88</v>
      </c>
      <c r="C87" s="285"/>
      <c r="D87" s="287"/>
    </row>
    <row r="88" spans="1:4" x14ac:dyDescent="0.25">
      <c r="A88" s="287"/>
      <c r="B88" s="214" t="s">
        <v>89</v>
      </c>
      <c r="C88" s="285"/>
      <c r="D88" s="287"/>
    </row>
    <row r="89" spans="1:4" x14ac:dyDescent="0.25">
      <c r="A89" s="287"/>
      <c r="B89" s="214" t="s">
        <v>90</v>
      </c>
      <c r="C89" s="285"/>
      <c r="D89" s="287"/>
    </row>
    <row r="90" spans="1:4" x14ac:dyDescent="0.25">
      <c r="A90" s="287"/>
      <c r="B90" s="214" t="s">
        <v>91</v>
      </c>
      <c r="C90" s="285"/>
      <c r="D90" s="287"/>
    </row>
    <row r="91" spans="1:4" x14ac:dyDescent="0.25">
      <c r="A91" s="287"/>
      <c r="B91" s="214" t="s">
        <v>92</v>
      </c>
      <c r="C91" s="285"/>
      <c r="D91" s="287"/>
    </row>
    <row r="92" spans="1:4" x14ac:dyDescent="0.25">
      <c r="A92" s="287"/>
      <c r="B92" s="214" t="s">
        <v>59</v>
      </c>
      <c r="C92" s="285"/>
      <c r="D92" s="287"/>
    </row>
    <row r="93" spans="1:4" x14ac:dyDescent="0.25">
      <c r="A93" s="287"/>
      <c r="B93" s="214" t="s">
        <v>93</v>
      </c>
      <c r="C93" s="285"/>
      <c r="D93" s="287"/>
    </row>
    <row r="94" spans="1:4" x14ac:dyDescent="0.25">
      <c r="A94" s="287"/>
      <c r="B94" s="214" t="s">
        <v>94</v>
      </c>
      <c r="C94" s="285"/>
      <c r="D94" s="287"/>
    </row>
    <row r="95" spans="1:4" x14ac:dyDescent="0.25">
      <c r="A95" s="287"/>
      <c r="B95" s="214" t="s">
        <v>62</v>
      </c>
      <c r="C95" s="285"/>
      <c r="D95" s="287"/>
    </row>
    <row r="96" spans="1:4" x14ac:dyDescent="0.25">
      <c r="A96" s="287"/>
      <c r="B96" s="214" t="s">
        <v>63</v>
      </c>
      <c r="C96" s="285"/>
      <c r="D96" s="287"/>
    </row>
    <row r="97" spans="1:4" x14ac:dyDescent="0.25">
      <c r="A97" s="287"/>
      <c r="B97" s="214" t="s">
        <v>64</v>
      </c>
      <c r="C97" s="285"/>
      <c r="D97" s="287"/>
    </row>
    <row r="98" spans="1:4" x14ac:dyDescent="0.25">
      <c r="A98" s="287"/>
      <c r="B98" s="215" t="s">
        <v>65</v>
      </c>
      <c r="C98" s="285"/>
      <c r="D98" s="287"/>
    </row>
    <row r="99" spans="1:4" x14ac:dyDescent="0.25">
      <c r="A99" s="287"/>
      <c r="B99" s="216" t="s">
        <v>66</v>
      </c>
      <c r="C99" s="285"/>
      <c r="D99" s="287"/>
    </row>
    <row r="100" spans="1:4" x14ac:dyDescent="0.25">
      <c r="A100" s="287"/>
      <c r="B100" s="217" t="s">
        <v>67</v>
      </c>
      <c r="C100" s="285"/>
      <c r="D100" s="287"/>
    </row>
    <row r="101" spans="1:4" x14ac:dyDescent="0.25">
      <c r="A101" s="292"/>
      <c r="B101" s="219" t="s">
        <v>68</v>
      </c>
      <c r="C101" s="291"/>
      <c r="D101" s="292"/>
    </row>
    <row r="102" spans="1:4" x14ac:dyDescent="0.25">
      <c r="A102" s="204" t="s">
        <v>97</v>
      </c>
      <c r="B102" s="220" t="s">
        <v>98</v>
      </c>
      <c r="C102" s="197" t="s">
        <v>71</v>
      </c>
      <c r="D102" s="221"/>
    </row>
    <row r="103" spans="1:4" x14ac:dyDescent="0.25">
      <c r="A103" s="222"/>
      <c r="B103" s="210" t="s">
        <v>55</v>
      </c>
      <c r="C103" s="284"/>
      <c r="D103" s="286"/>
    </row>
    <row r="104" spans="1:4" x14ac:dyDescent="0.25">
      <c r="A104" s="222"/>
      <c r="B104" s="214" t="s">
        <v>56</v>
      </c>
      <c r="C104" s="285"/>
      <c r="D104" s="287"/>
    </row>
    <row r="105" spans="1:4" x14ac:dyDescent="0.25">
      <c r="A105" s="222"/>
      <c r="B105" s="214" t="s">
        <v>57</v>
      </c>
      <c r="C105" s="285"/>
      <c r="D105" s="287"/>
    </row>
    <row r="106" spans="1:4" x14ac:dyDescent="0.25">
      <c r="A106" s="222"/>
      <c r="B106" s="214" t="s">
        <v>88</v>
      </c>
      <c r="C106" s="285"/>
      <c r="D106" s="287"/>
    </row>
    <row r="107" spans="1:4" x14ac:dyDescent="0.25">
      <c r="A107" s="222"/>
      <c r="B107" s="214" t="s">
        <v>99</v>
      </c>
      <c r="C107" s="285"/>
      <c r="D107" s="287"/>
    </row>
    <row r="108" spans="1:4" x14ac:dyDescent="0.25">
      <c r="A108" s="223"/>
      <c r="B108" s="214" t="s">
        <v>90</v>
      </c>
      <c r="C108" s="285"/>
      <c r="D108" s="287"/>
    </row>
    <row r="109" spans="1:4" x14ac:dyDescent="0.25">
      <c r="A109" s="222"/>
      <c r="B109" s="214" t="s">
        <v>91</v>
      </c>
      <c r="C109" s="285"/>
      <c r="D109" s="287"/>
    </row>
    <row r="110" spans="1:4" x14ac:dyDescent="0.25">
      <c r="A110" s="222"/>
      <c r="B110" s="214" t="s">
        <v>63</v>
      </c>
      <c r="C110" s="285"/>
      <c r="D110" s="287"/>
    </row>
    <row r="111" spans="1:4" x14ac:dyDescent="0.25">
      <c r="A111" s="222"/>
      <c r="B111" s="215" t="s">
        <v>65</v>
      </c>
      <c r="C111" s="285"/>
      <c r="D111" s="287"/>
    </row>
    <row r="112" spans="1:4" x14ac:dyDescent="0.25">
      <c r="A112" s="222"/>
      <c r="B112" s="216" t="s">
        <v>66</v>
      </c>
      <c r="C112" s="285"/>
      <c r="D112" s="287"/>
    </row>
    <row r="113" spans="1:4" x14ac:dyDescent="0.25">
      <c r="A113" s="222"/>
      <c r="B113" s="217" t="s">
        <v>67</v>
      </c>
      <c r="C113" s="285"/>
      <c r="D113" s="287"/>
    </row>
    <row r="114" spans="1:4" x14ac:dyDescent="0.25">
      <c r="A114" s="224"/>
      <c r="B114" s="219" t="s">
        <v>68</v>
      </c>
      <c r="C114" s="291"/>
      <c r="D114" s="292"/>
    </row>
    <row r="115" spans="1:4" x14ac:dyDescent="0.25">
      <c r="A115" s="204" t="s">
        <v>100</v>
      </c>
      <c r="B115" s="225" t="s">
        <v>101</v>
      </c>
      <c r="C115" s="197" t="s">
        <v>102</v>
      </c>
      <c r="D115" s="226"/>
    </row>
    <row r="116" spans="1:4" x14ac:dyDescent="0.25">
      <c r="A116" s="209"/>
      <c r="B116" s="210" t="s">
        <v>55</v>
      </c>
      <c r="C116" s="227"/>
      <c r="D116" s="286"/>
    </row>
    <row r="117" spans="1:4" x14ac:dyDescent="0.25">
      <c r="A117" s="209"/>
      <c r="B117" s="214" t="s">
        <v>56</v>
      </c>
      <c r="C117" s="209"/>
      <c r="D117" s="287"/>
    </row>
    <row r="118" spans="1:4" x14ac:dyDescent="0.25">
      <c r="A118" s="209"/>
      <c r="B118" s="214" t="s">
        <v>57</v>
      </c>
      <c r="C118" s="209"/>
      <c r="D118" s="287"/>
    </row>
    <row r="119" spans="1:4" x14ac:dyDescent="0.25">
      <c r="A119" s="209"/>
      <c r="B119" s="214" t="s">
        <v>103</v>
      </c>
      <c r="C119" s="209"/>
      <c r="D119" s="287"/>
    </row>
    <row r="120" spans="1:4" x14ac:dyDescent="0.25">
      <c r="A120" s="209"/>
      <c r="B120" s="214" t="s">
        <v>104</v>
      </c>
      <c r="C120" s="209"/>
      <c r="D120" s="287"/>
    </row>
    <row r="121" spans="1:4" x14ac:dyDescent="0.25">
      <c r="A121" s="209"/>
      <c r="B121" s="214" t="s">
        <v>105</v>
      </c>
      <c r="C121" s="209"/>
      <c r="D121" s="287"/>
    </row>
    <row r="122" spans="1:4" x14ac:dyDescent="0.25">
      <c r="A122" s="209"/>
      <c r="B122" s="214" t="s">
        <v>106</v>
      </c>
      <c r="C122" s="209"/>
      <c r="D122" s="287"/>
    </row>
    <row r="123" spans="1:4" x14ac:dyDescent="0.25">
      <c r="A123" s="209"/>
      <c r="B123" s="214" t="s">
        <v>107</v>
      </c>
      <c r="C123" s="209"/>
      <c r="D123" s="287"/>
    </row>
    <row r="124" spans="1:4" x14ac:dyDescent="0.25">
      <c r="A124" s="209"/>
      <c r="B124" s="214" t="s">
        <v>63</v>
      </c>
      <c r="C124" s="209"/>
      <c r="D124" s="287"/>
    </row>
    <row r="125" spans="1:4" x14ac:dyDescent="0.25">
      <c r="A125" s="209"/>
      <c r="B125" s="214" t="s">
        <v>64</v>
      </c>
      <c r="C125" s="209"/>
      <c r="D125" s="287"/>
    </row>
    <row r="126" spans="1:4" x14ac:dyDescent="0.25">
      <c r="A126" s="209"/>
      <c r="B126" s="215" t="s">
        <v>65</v>
      </c>
      <c r="C126" s="209"/>
      <c r="D126" s="287"/>
    </row>
    <row r="127" spans="1:4" x14ac:dyDescent="0.25">
      <c r="A127" s="209"/>
      <c r="B127" s="216" t="s">
        <v>108</v>
      </c>
      <c r="C127" s="209"/>
      <c r="D127" s="287"/>
    </row>
    <row r="128" spans="1:4" x14ac:dyDescent="0.25">
      <c r="A128" s="209"/>
      <c r="B128" s="217" t="s">
        <v>67</v>
      </c>
      <c r="C128" s="209"/>
      <c r="D128" s="287"/>
    </row>
    <row r="129" spans="1:4" x14ac:dyDescent="0.25">
      <c r="A129" s="226"/>
      <c r="B129" s="219" t="s">
        <v>68</v>
      </c>
      <c r="C129" s="226"/>
      <c r="D129" s="292"/>
    </row>
    <row r="130" spans="1:4" x14ac:dyDescent="0.25">
      <c r="A130" s="204" t="s">
        <v>109</v>
      </c>
      <c r="B130" s="228" t="s">
        <v>110</v>
      </c>
      <c r="C130" s="197" t="s">
        <v>102</v>
      </c>
      <c r="D130" s="221"/>
    </row>
    <row r="131" spans="1:4" x14ac:dyDescent="0.25">
      <c r="A131" s="229"/>
      <c r="B131" s="210" t="s">
        <v>55</v>
      </c>
      <c r="C131" s="284"/>
      <c r="D131" s="286"/>
    </row>
    <row r="132" spans="1:4" x14ac:dyDescent="0.25">
      <c r="A132" s="222"/>
      <c r="B132" s="214" t="s">
        <v>56</v>
      </c>
      <c r="C132" s="285"/>
      <c r="D132" s="287"/>
    </row>
    <row r="133" spans="1:4" x14ac:dyDescent="0.25">
      <c r="A133" s="222"/>
      <c r="B133" s="214" t="s">
        <v>57</v>
      </c>
      <c r="C133" s="285"/>
      <c r="D133" s="287"/>
    </row>
    <row r="134" spans="1:4" x14ac:dyDescent="0.25">
      <c r="A134" s="222"/>
      <c r="B134" s="214" t="s">
        <v>111</v>
      </c>
      <c r="C134" s="285"/>
      <c r="D134" s="287"/>
    </row>
    <row r="135" spans="1:4" x14ac:dyDescent="0.25">
      <c r="A135" s="222"/>
      <c r="B135" s="214" t="s">
        <v>112</v>
      </c>
      <c r="C135" s="285"/>
      <c r="D135" s="287"/>
    </row>
    <row r="136" spans="1:4" x14ac:dyDescent="0.25">
      <c r="A136" s="222"/>
      <c r="B136" s="214" t="s">
        <v>113</v>
      </c>
      <c r="C136" s="285"/>
      <c r="D136" s="287"/>
    </row>
    <row r="137" spans="1:4" x14ac:dyDescent="0.25">
      <c r="A137" s="222"/>
      <c r="B137" s="214" t="s">
        <v>114</v>
      </c>
      <c r="C137" s="285"/>
      <c r="D137" s="287"/>
    </row>
    <row r="138" spans="1:4" x14ac:dyDescent="0.25">
      <c r="A138" s="222"/>
      <c r="B138" s="214" t="s">
        <v>115</v>
      </c>
      <c r="C138" s="285"/>
      <c r="D138" s="287"/>
    </row>
    <row r="139" spans="1:4" x14ac:dyDescent="0.25">
      <c r="A139" s="222"/>
      <c r="B139" s="214" t="s">
        <v>116</v>
      </c>
      <c r="C139" s="285"/>
      <c r="D139" s="287"/>
    </row>
    <row r="140" spans="1:4" x14ac:dyDescent="0.25">
      <c r="A140" s="222"/>
      <c r="B140" s="214" t="s">
        <v>117</v>
      </c>
      <c r="C140" s="285"/>
      <c r="D140" s="287"/>
    </row>
    <row r="141" spans="1:4" x14ac:dyDescent="0.25">
      <c r="A141" s="222"/>
      <c r="B141" s="214" t="s">
        <v>63</v>
      </c>
      <c r="C141" s="285"/>
      <c r="D141" s="287"/>
    </row>
    <row r="142" spans="1:4" x14ac:dyDescent="0.25">
      <c r="B142" s="214" t="s">
        <v>64</v>
      </c>
      <c r="C142" s="285"/>
      <c r="D142" s="287"/>
    </row>
    <row r="143" spans="1:4" x14ac:dyDescent="0.25">
      <c r="A143" s="222"/>
      <c r="B143" s="215" t="s">
        <v>65</v>
      </c>
      <c r="C143" s="285"/>
      <c r="D143" s="287"/>
    </row>
    <row r="144" spans="1:4" x14ac:dyDescent="0.25">
      <c r="A144" s="222"/>
      <c r="B144" s="216" t="s">
        <v>108</v>
      </c>
      <c r="C144" s="285"/>
      <c r="D144" s="287"/>
    </row>
    <row r="145" spans="1:4" x14ac:dyDescent="0.25">
      <c r="A145" s="222"/>
      <c r="B145" s="217" t="s">
        <v>67</v>
      </c>
      <c r="C145" s="285"/>
      <c r="D145" s="287"/>
    </row>
    <row r="146" spans="1:4" x14ac:dyDescent="0.25">
      <c r="A146" s="224"/>
      <c r="B146" s="219" t="s">
        <v>68</v>
      </c>
      <c r="C146" s="291"/>
      <c r="D146" s="292"/>
    </row>
    <row r="147" spans="1:4" x14ac:dyDescent="0.25">
      <c r="A147" s="204" t="s">
        <v>118</v>
      </c>
      <c r="B147" s="225" t="s">
        <v>119</v>
      </c>
      <c r="C147" s="197" t="s">
        <v>71</v>
      </c>
      <c r="D147" s="221"/>
    </row>
    <row r="148" spans="1:4" x14ac:dyDescent="0.25">
      <c r="A148" s="209"/>
      <c r="B148" s="210" t="s">
        <v>55</v>
      </c>
      <c r="C148" s="284"/>
      <c r="D148" s="287"/>
    </row>
    <row r="149" spans="1:4" x14ac:dyDescent="0.25">
      <c r="A149" s="209"/>
      <c r="B149" s="214" t="s">
        <v>56</v>
      </c>
      <c r="C149" s="285"/>
      <c r="D149" s="287"/>
    </row>
    <row r="150" spans="1:4" x14ac:dyDescent="0.25">
      <c r="A150" s="209"/>
      <c r="B150" s="214" t="s">
        <v>57</v>
      </c>
      <c r="C150" s="285"/>
      <c r="D150" s="287"/>
    </row>
    <row r="151" spans="1:4" x14ac:dyDescent="0.25">
      <c r="A151" s="209"/>
      <c r="B151" s="214" t="s">
        <v>88</v>
      </c>
      <c r="C151" s="285"/>
      <c r="D151" s="287"/>
    </row>
    <row r="152" spans="1:4" x14ac:dyDescent="0.25">
      <c r="A152" s="209"/>
      <c r="B152" s="214" t="s">
        <v>120</v>
      </c>
      <c r="C152" s="285"/>
      <c r="D152" s="287"/>
    </row>
    <row r="153" spans="1:4" x14ac:dyDescent="0.25">
      <c r="A153" s="209"/>
      <c r="B153" s="214" t="s">
        <v>90</v>
      </c>
      <c r="C153" s="285"/>
      <c r="D153" s="287"/>
    </row>
    <row r="154" spans="1:4" x14ac:dyDescent="0.25">
      <c r="A154" s="209"/>
      <c r="B154" s="214" t="s">
        <v>91</v>
      </c>
      <c r="C154" s="285"/>
      <c r="D154" s="287"/>
    </row>
    <row r="155" spans="1:4" x14ac:dyDescent="0.25">
      <c r="A155" s="209"/>
      <c r="B155" s="214" t="s">
        <v>121</v>
      </c>
      <c r="C155" s="285"/>
      <c r="D155" s="287"/>
    </row>
    <row r="156" spans="1:4" x14ac:dyDescent="0.25">
      <c r="A156" s="209"/>
      <c r="B156" s="214" t="s">
        <v>122</v>
      </c>
      <c r="C156" s="285"/>
      <c r="D156" s="287"/>
    </row>
    <row r="157" spans="1:4" x14ac:dyDescent="0.25">
      <c r="A157" s="209"/>
      <c r="B157" s="214" t="s">
        <v>123</v>
      </c>
      <c r="C157" s="285"/>
      <c r="D157" s="287"/>
    </row>
    <row r="158" spans="1:4" x14ac:dyDescent="0.25">
      <c r="A158" s="209"/>
      <c r="B158" s="214" t="s">
        <v>124</v>
      </c>
      <c r="C158" s="285"/>
      <c r="D158" s="287"/>
    </row>
    <row r="159" spans="1:4" x14ac:dyDescent="0.25">
      <c r="A159" s="209"/>
      <c r="B159" s="214" t="s">
        <v>125</v>
      </c>
      <c r="C159" s="285"/>
      <c r="D159" s="287"/>
    </row>
    <row r="160" spans="1:4" x14ac:dyDescent="0.25">
      <c r="A160" s="209"/>
      <c r="B160" s="214" t="s">
        <v>126</v>
      </c>
      <c r="C160" s="285"/>
      <c r="D160" s="287"/>
    </row>
    <row r="161" spans="1:4" x14ac:dyDescent="0.25">
      <c r="A161" s="209"/>
      <c r="B161" s="214" t="s">
        <v>136</v>
      </c>
      <c r="C161" s="285"/>
      <c r="D161" s="287"/>
    </row>
    <row r="162" spans="1:4" x14ac:dyDescent="0.25">
      <c r="A162" s="209"/>
      <c r="B162" s="214" t="s">
        <v>63</v>
      </c>
      <c r="C162" s="285"/>
      <c r="D162" s="287"/>
    </row>
    <row r="163" spans="1:4" x14ac:dyDescent="0.25">
      <c r="A163" s="209"/>
      <c r="B163" s="214" t="s">
        <v>64</v>
      </c>
      <c r="C163" s="285"/>
      <c r="D163" s="287"/>
    </row>
    <row r="164" spans="1:4" x14ac:dyDescent="0.25">
      <c r="A164" s="209"/>
      <c r="B164" s="215" t="s">
        <v>65</v>
      </c>
      <c r="C164" s="285"/>
      <c r="D164" s="287"/>
    </row>
    <row r="165" spans="1:4" x14ac:dyDescent="0.25">
      <c r="A165" s="209"/>
      <c r="B165" s="216" t="s">
        <v>66</v>
      </c>
      <c r="C165" s="285"/>
      <c r="D165" s="287"/>
    </row>
    <row r="166" spans="1:4" x14ac:dyDescent="0.25">
      <c r="A166" s="209"/>
      <c r="B166" s="217" t="s">
        <v>67</v>
      </c>
      <c r="C166" s="285"/>
      <c r="D166" s="287"/>
    </row>
    <row r="167" spans="1:4" x14ac:dyDescent="0.25">
      <c r="A167" s="226"/>
      <c r="B167" s="219" t="s">
        <v>68</v>
      </c>
      <c r="C167" s="291"/>
      <c r="D167" s="292"/>
    </row>
    <row r="168" spans="1:4" x14ac:dyDescent="0.25">
      <c r="A168" s="204" t="s">
        <v>127</v>
      </c>
      <c r="B168" s="228" t="s">
        <v>128</v>
      </c>
      <c r="C168" s="230" t="s">
        <v>71</v>
      </c>
      <c r="D168" s="221"/>
    </row>
    <row r="169" spans="1:4" x14ac:dyDescent="0.25">
      <c r="A169" s="222"/>
      <c r="B169" s="210" t="s">
        <v>55</v>
      </c>
      <c r="C169" s="284"/>
      <c r="D169" s="286"/>
    </row>
    <row r="170" spans="1:4" x14ac:dyDescent="0.25">
      <c r="A170" s="222"/>
      <c r="B170" s="214" t="s">
        <v>56</v>
      </c>
      <c r="C170" s="285"/>
      <c r="D170" s="287"/>
    </row>
    <row r="171" spans="1:4" x14ac:dyDescent="0.25">
      <c r="A171" s="222"/>
      <c r="B171" s="214" t="s">
        <v>57</v>
      </c>
      <c r="C171" s="285"/>
      <c r="D171" s="287"/>
    </row>
    <row r="172" spans="1:4" x14ac:dyDescent="0.25">
      <c r="A172" s="222"/>
      <c r="B172" s="214" t="s">
        <v>88</v>
      </c>
      <c r="C172" s="285"/>
      <c r="D172" s="287"/>
    </row>
    <row r="173" spans="1:4" x14ac:dyDescent="0.25">
      <c r="A173" s="222"/>
      <c r="B173" s="214" t="s">
        <v>120</v>
      </c>
      <c r="C173" s="285"/>
      <c r="D173" s="287"/>
    </row>
    <row r="174" spans="1:4" x14ac:dyDescent="0.25">
      <c r="A174" s="222"/>
      <c r="B174" s="214" t="s">
        <v>90</v>
      </c>
      <c r="C174" s="285"/>
      <c r="D174" s="287"/>
    </row>
    <row r="175" spans="1:4" x14ac:dyDescent="0.25">
      <c r="A175" s="222"/>
      <c r="B175" s="214" t="s">
        <v>91</v>
      </c>
      <c r="C175" s="285"/>
      <c r="D175" s="287"/>
    </row>
    <row r="176" spans="1:4" x14ac:dyDescent="0.25">
      <c r="B176" s="214" t="s">
        <v>121</v>
      </c>
      <c r="C176" s="285"/>
      <c r="D176" s="287"/>
    </row>
    <row r="177" spans="1:4" x14ac:dyDescent="0.25">
      <c r="A177" s="222"/>
      <c r="B177" s="214" t="s">
        <v>129</v>
      </c>
      <c r="C177" s="285"/>
      <c r="D177" s="287"/>
    </row>
    <row r="178" spans="1:4" x14ac:dyDescent="0.25">
      <c r="A178" s="222"/>
      <c r="B178" s="214" t="s">
        <v>123</v>
      </c>
      <c r="C178" s="285"/>
      <c r="D178" s="287"/>
    </row>
    <row r="179" spans="1:4" x14ac:dyDescent="0.25">
      <c r="A179" s="222"/>
      <c r="B179" s="214" t="s">
        <v>124</v>
      </c>
      <c r="C179" s="285"/>
      <c r="D179" s="287"/>
    </row>
    <row r="180" spans="1:4" x14ac:dyDescent="0.25">
      <c r="A180" s="222"/>
      <c r="B180" s="214" t="s">
        <v>125</v>
      </c>
      <c r="C180" s="285"/>
      <c r="D180" s="287"/>
    </row>
    <row r="181" spans="1:4" x14ac:dyDescent="0.25">
      <c r="A181" s="222"/>
      <c r="B181" s="214" t="s">
        <v>130</v>
      </c>
      <c r="C181" s="285"/>
      <c r="D181" s="287"/>
    </row>
    <row r="182" spans="1:4" x14ac:dyDescent="0.25">
      <c r="A182" s="222"/>
      <c r="B182" s="214" t="s">
        <v>135</v>
      </c>
      <c r="C182" s="285"/>
      <c r="D182" s="287"/>
    </row>
    <row r="183" spans="1:4" x14ac:dyDescent="0.25">
      <c r="A183" s="222"/>
      <c r="B183" s="214" t="s">
        <v>63</v>
      </c>
      <c r="C183" s="285"/>
      <c r="D183" s="287"/>
    </row>
    <row r="184" spans="1:4" x14ac:dyDescent="0.25">
      <c r="A184" s="222"/>
      <c r="B184" s="214" t="s">
        <v>64</v>
      </c>
      <c r="C184" s="285"/>
      <c r="D184" s="287"/>
    </row>
    <row r="185" spans="1:4" x14ac:dyDescent="0.25">
      <c r="A185" s="222"/>
      <c r="B185" s="215" t="s">
        <v>65</v>
      </c>
      <c r="C185" s="285"/>
      <c r="D185" s="287"/>
    </row>
    <row r="186" spans="1:4" x14ac:dyDescent="0.25">
      <c r="A186" s="222"/>
      <c r="B186" s="216" t="s">
        <v>66</v>
      </c>
      <c r="C186" s="285"/>
      <c r="D186" s="287"/>
    </row>
    <row r="187" spans="1:4" x14ac:dyDescent="0.25">
      <c r="A187" s="222"/>
      <c r="B187" s="217" t="s">
        <v>67</v>
      </c>
      <c r="C187" s="285"/>
      <c r="D187" s="287"/>
    </row>
    <row r="188" spans="1:4" ht="15.75" thickBot="1" x14ac:dyDescent="0.3">
      <c r="A188" s="231"/>
      <c r="B188" s="219" t="s">
        <v>68</v>
      </c>
      <c r="C188" s="291"/>
      <c r="D188" s="292"/>
    </row>
    <row r="189" spans="1:4" ht="15.75" thickTop="1" x14ac:dyDescent="0.25"/>
    <row r="190" spans="1:4" x14ac:dyDescent="0.25">
      <c r="A190" t="s">
        <v>138</v>
      </c>
    </row>
  </sheetData>
  <mergeCells count="28">
    <mergeCell ref="C169:C188"/>
    <mergeCell ref="D169:D188"/>
    <mergeCell ref="C23:C38"/>
    <mergeCell ref="D23:D38"/>
    <mergeCell ref="A23:A38"/>
    <mergeCell ref="C103:C114"/>
    <mergeCell ref="D103:D114"/>
    <mergeCell ref="D116:D129"/>
    <mergeCell ref="C131:C146"/>
    <mergeCell ref="D131:D146"/>
    <mergeCell ref="C148:C167"/>
    <mergeCell ref="D148:D167"/>
    <mergeCell ref="A84:A101"/>
    <mergeCell ref="C84:C101"/>
    <mergeCell ref="D84:D101"/>
    <mergeCell ref="A55:A65"/>
    <mergeCell ref="C55:C65"/>
    <mergeCell ref="D55:D65"/>
    <mergeCell ref="A67:A80"/>
    <mergeCell ref="C67:C80"/>
    <mergeCell ref="D67:D80"/>
    <mergeCell ref="A4:D5"/>
    <mergeCell ref="A8:A21"/>
    <mergeCell ref="C8:C21"/>
    <mergeCell ref="D8:D21"/>
    <mergeCell ref="A40:A53"/>
    <mergeCell ref="C40:C53"/>
    <mergeCell ref="D40:D53"/>
  </mergeCells>
  <pageMargins left="0.7" right="0.7" top="0.75" bottom="0.75" header="0.3" footer="0.3"/>
  <pageSetup paperSize="9" scale="61" orientation="portrait" r:id="rId1"/>
  <rowBreaks count="2" manualBreakCount="2">
    <brk id="80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CLG-Centralizator fara valoare</vt:lpstr>
      <vt:lpstr> Comasate -CLG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user</cp:lastModifiedBy>
  <cp:lastPrinted>2020-03-20T05:29:29Z</cp:lastPrinted>
  <dcterms:created xsi:type="dcterms:W3CDTF">2019-12-05T11:06:01Z</dcterms:created>
  <dcterms:modified xsi:type="dcterms:W3CDTF">2020-09-30T10:15:16Z</dcterms:modified>
</cp:coreProperties>
</file>